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25.xml" ContentType="application/vnd.ms-office.chartcolorstyle+xml"/>
  <Override PartName="/xl/charts/colors26.xml" ContentType="application/vnd.ms-office.chartcolorstyle+xml"/>
  <Override PartName="/xl/charts/colors27.xml" ContentType="application/vnd.ms-office.chartcolorstyle+xml"/>
  <Override PartName="/xl/charts/colors28.xml" ContentType="application/vnd.ms-office.chartcolorstyle+xml"/>
  <Override PartName="/xl/charts/colors29.xml" ContentType="application/vnd.ms-office.chartcolorstyle+xml"/>
  <Override PartName="/xl/charts/colors3.xml" ContentType="application/vnd.ms-office.chartcolorstyle+xml"/>
  <Override PartName="/xl/charts/colors30.xml" ContentType="application/vnd.ms-office.chartcolorstyle+xml"/>
  <Override PartName="/xl/charts/colors31.xml" ContentType="application/vnd.ms-office.chartcolorstyle+xml"/>
  <Override PartName="/xl/charts/colors32.xml" ContentType="application/vnd.ms-office.chartcolorstyle+xml"/>
  <Override PartName="/xl/charts/colors33.xml" ContentType="application/vnd.ms-office.chartcolorstyle+xml"/>
  <Override PartName="/xl/charts/colors34.xml" ContentType="application/vnd.ms-office.chartcolorstyle+xml"/>
  <Override PartName="/xl/charts/colors35.xml" ContentType="application/vnd.ms-office.chartcolorstyle+xml"/>
  <Override PartName="/xl/charts/colors36.xml" ContentType="application/vnd.ms-office.chartcolorstyle+xml"/>
  <Override PartName="/xl/charts/colors37.xml" ContentType="application/vnd.ms-office.chartcolorstyle+xml"/>
  <Override PartName="/xl/charts/colors38.xml" ContentType="application/vnd.ms-office.chartcolorstyle+xml"/>
  <Override PartName="/xl/charts/colors39.xml" ContentType="application/vnd.ms-office.chartcolorstyle+xml"/>
  <Override PartName="/xl/charts/colors4.xml" ContentType="application/vnd.ms-office.chartcolorstyle+xml"/>
  <Override PartName="/xl/charts/colors40.xml" ContentType="application/vnd.ms-office.chartcolorstyle+xml"/>
  <Override PartName="/xl/charts/colors41.xml" ContentType="application/vnd.ms-office.chartcolorstyle+xml"/>
  <Override PartName="/xl/charts/colors42.xml" ContentType="application/vnd.ms-office.chartcolorstyle+xml"/>
  <Override PartName="/xl/charts/colors43.xml" ContentType="application/vnd.ms-office.chartcolorstyle+xml"/>
  <Override PartName="/xl/charts/colors44.xml" ContentType="application/vnd.ms-office.chartcolorstyle+xml"/>
  <Override PartName="/xl/charts/colors45.xml" ContentType="application/vnd.ms-office.chartcolorstyle+xml"/>
  <Override PartName="/xl/charts/colors46.xml" ContentType="application/vnd.ms-office.chartcolorstyle+xml"/>
  <Override PartName="/xl/charts/colors47.xml" ContentType="application/vnd.ms-office.chartcolorstyle+xml"/>
  <Override PartName="/xl/charts/colors48.xml" ContentType="application/vnd.ms-office.chartcolorstyle+xml"/>
  <Override PartName="/xl/charts/colors49.xml" ContentType="application/vnd.ms-office.chartcolorstyle+xml"/>
  <Override PartName="/xl/charts/colors5.xml" ContentType="application/vnd.ms-office.chartcolorstyle+xml"/>
  <Override PartName="/xl/charts/colors50.xml" ContentType="application/vnd.ms-office.chartcolorstyle+xml"/>
  <Override PartName="/xl/charts/colors51.xml" ContentType="application/vnd.ms-office.chartcolorstyle+xml"/>
  <Override PartName="/xl/charts/colors52.xml" ContentType="application/vnd.ms-office.chartcolorstyle+xml"/>
  <Override PartName="/xl/charts/colors53.xml" ContentType="application/vnd.ms-office.chartcolorstyle+xml"/>
  <Override PartName="/xl/charts/colors54.xml" ContentType="application/vnd.ms-office.chartcolorstyle+xml"/>
  <Override PartName="/xl/charts/colors55.xml" ContentType="application/vnd.ms-office.chartcolorstyle+xml"/>
  <Override PartName="/xl/charts/colors56.xml" ContentType="application/vnd.ms-office.chartcolorstyle+xml"/>
  <Override PartName="/xl/charts/colors57.xml" ContentType="application/vnd.ms-office.chartcolorstyle+xml"/>
  <Override PartName="/xl/charts/colors58.xml" ContentType="application/vnd.ms-office.chartcolorstyle+xml"/>
  <Override PartName="/xl/charts/colors59.xml" ContentType="application/vnd.ms-office.chartcolorstyle+xml"/>
  <Override PartName="/xl/charts/colors6.xml" ContentType="application/vnd.ms-office.chartcolorstyle+xml"/>
  <Override PartName="/xl/charts/colors60.xml" ContentType="application/vnd.ms-office.chartcolorstyle+xml"/>
  <Override PartName="/xl/charts/colors61.xml" ContentType="application/vnd.ms-office.chartcolorstyle+xml"/>
  <Override PartName="/xl/charts/colors62.xml" ContentType="application/vnd.ms-office.chartcolorstyle+xml"/>
  <Override PartName="/xl/charts/colors63.xml" ContentType="application/vnd.ms-office.chartcolorstyle+xml"/>
  <Override PartName="/xl/charts/colors64.xml" ContentType="application/vnd.ms-office.chartcolorstyle+xml"/>
  <Override PartName="/xl/charts/colors65.xml" ContentType="application/vnd.ms-office.chartcolorstyle+xml"/>
  <Override PartName="/xl/charts/colors66.xml" ContentType="application/vnd.ms-office.chartcolorstyle+xml"/>
  <Override PartName="/xl/charts/colors67.xml" ContentType="application/vnd.ms-office.chartcolorstyle+xml"/>
  <Override PartName="/xl/charts/colors68.xml" ContentType="application/vnd.ms-office.chartcolorstyle+xml"/>
  <Override PartName="/xl/charts/colors69.xml" ContentType="application/vnd.ms-office.chartcolorstyle+xml"/>
  <Override PartName="/xl/charts/colors7.xml" ContentType="application/vnd.ms-office.chartcolorstyle+xml"/>
  <Override PartName="/xl/charts/colors70.xml" ContentType="application/vnd.ms-office.chartcolorstyle+xml"/>
  <Override PartName="/xl/charts/colors71.xml" ContentType="application/vnd.ms-office.chartcolorstyle+xml"/>
  <Override PartName="/xl/charts/colors72.xml" ContentType="application/vnd.ms-office.chartcolorstyle+xml"/>
  <Override PartName="/xl/charts/colors73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25.xml" ContentType="application/vnd.ms-office.chartstyle+xml"/>
  <Override PartName="/xl/charts/style26.xml" ContentType="application/vnd.ms-office.chartstyle+xml"/>
  <Override PartName="/xl/charts/style27.xml" ContentType="application/vnd.ms-office.chartstyle+xml"/>
  <Override PartName="/xl/charts/style28.xml" ContentType="application/vnd.ms-office.chartstyle+xml"/>
  <Override PartName="/xl/charts/style29.xml" ContentType="application/vnd.ms-office.chartstyle+xml"/>
  <Override PartName="/xl/charts/style3.xml" ContentType="application/vnd.ms-office.chartstyle+xml"/>
  <Override PartName="/xl/charts/style30.xml" ContentType="application/vnd.ms-office.chartstyle+xml"/>
  <Override PartName="/xl/charts/style31.xml" ContentType="application/vnd.ms-office.chartstyle+xml"/>
  <Override PartName="/xl/charts/style32.xml" ContentType="application/vnd.ms-office.chartstyle+xml"/>
  <Override PartName="/xl/charts/style33.xml" ContentType="application/vnd.ms-office.chartstyle+xml"/>
  <Override PartName="/xl/charts/style34.xml" ContentType="application/vnd.ms-office.chartstyle+xml"/>
  <Override PartName="/xl/charts/style35.xml" ContentType="application/vnd.ms-office.chartstyle+xml"/>
  <Override PartName="/xl/charts/style36.xml" ContentType="application/vnd.ms-office.chartstyle+xml"/>
  <Override PartName="/xl/charts/style37.xml" ContentType="application/vnd.ms-office.chartstyle+xml"/>
  <Override PartName="/xl/charts/style38.xml" ContentType="application/vnd.ms-office.chartstyle+xml"/>
  <Override PartName="/xl/charts/style39.xml" ContentType="application/vnd.ms-office.chartstyle+xml"/>
  <Override PartName="/xl/charts/style4.xml" ContentType="application/vnd.ms-office.chartstyle+xml"/>
  <Override PartName="/xl/charts/style40.xml" ContentType="application/vnd.ms-office.chartstyle+xml"/>
  <Override PartName="/xl/charts/style41.xml" ContentType="application/vnd.ms-office.chartstyle+xml"/>
  <Override PartName="/xl/charts/style42.xml" ContentType="application/vnd.ms-office.chartstyle+xml"/>
  <Override PartName="/xl/charts/style43.xml" ContentType="application/vnd.ms-office.chartstyle+xml"/>
  <Override PartName="/xl/charts/style44.xml" ContentType="application/vnd.ms-office.chartstyle+xml"/>
  <Override PartName="/xl/charts/style45.xml" ContentType="application/vnd.ms-office.chartstyle+xml"/>
  <Override PartName="/xl/charts/style46.xml" ContentType="application/vnd.ms-office.chartstyle+xml"/>
  <Override PartName="/xl/charts/style47.xml" ContentType="application/vnd.ms-office.chartstyle+xml"/>
  <Override PartName="/xl/charts/style48.xml" ContentType="application/vnd.ms-office.chartstyle+xml"/>
  <Override PartName="/xl/charts/style49.xml" ContentType="application/vnd.ms-office.chartstyle+xml"/>
  <Override PartName="/xl/charts/style5.xml" ContentType="application/vnd.ms-office.chartstyle+xml"/>
  <Override PartName="/xl/charts/style50.xml" ContentType="application/vnd.ms-office.chartstyle+xml"/>
  <Override PartName="/xl/charts/style51.xml" ContentType="application/vnd.ms-office.chartstyle+xml"/>
  <Override PartName="/xl/charts/style52.xml" ContentType="application/vnd.ms-office.chartstyle+xml"/>
  <Override PartName="/xl/charts/style53.xml" ContentType="application/vnd.ms-office.chartstyle+xml"/>
  <Override PartName="/xl/charts/style54.xml" ContentType="application/vnd.ms-office.chartstyle+xml"/>
  <Override PartName="/xl/charts/style55.xml" ContentType="application/vnd.ms-office.chartstyle+xml"/>
  <Override PartName="/xl/charts/style56.xml" ContentType="application/vnd.ms-office.chartstyle+xml"/>
  <Override PartName="/xl/charts/style57.xml" ContentType="application/vnd.ms-office.chartstyle+xml"/>
  <Override PartName="/xl/charts/style58.xml" ContentType="application/vnd.ms-office.chartstyle+xml"/>
  <Override PartName="/xl/charts/style59.xml" ContentType="application/vnd.ms-office.chartstyle+xml"/>
  <Override PartName="/xl/charts/style6.xml" ContentType="application/vnd.ms-office.chartstyle+xml"/>
  <Override PartName="/xl/charts/style60.xml" ContentType="application/vnd.ms-office.chartstyle+xml"/>
  <Override PartName="/xl/charts/style61.xml" ContentType="application/vnd.ms-office.chartstyle+xml"/>
  <Override PartName="/xl/charts/style62.xml" ContentType="application/vnd.ms-office.chartstyle+xml"/>
  <Override PartName="/xl/charts/style63.xml" ContentType="application/vnd.ms-office.chartstyle+xml"/>
  <Override PartName="/xl/charts/style64.xml" ContentType="application/vnd.ms-office.chartstyle+xml"/>
  <Override PartName="/xl/charts/style65.xml" ContentType="application/vnd.ms-office.chartstyle+xml"/>
  <Override PartName="/xl/charts/style66.xml" ContentType="application/vnd.ms-office.chartstyle+xml"/>
  <Override PartName="/xl/charts/style67.xml" ContentType="application/vnd.ms-office.chartstyle+xml"/>
  <Override PartName="/xl/charts/style68.xml" ContentType="application/vnd.ms-office.chartstyle+xml"/>
  <Override PartName="/xl/charts/style69.xml" ContentType="application/vnd.ms-office.chartstyle+xml"/>
  <Override PartName="/xl/charts/style7.xml" ContentType="application/vnd.ms-office.chartstyle+xml"/>
  <Override PartName="/xl/charts/style70.xml" ContentType="application/vnd.ms-office.chartstyle+xml"/>
  <Override PartName="/xl/charts/style71.xml" ContentType="application/vnd.ms-office.chartstyle+xml"/>
  <Override PartName="/xl/charts/style72.xml" ContentType="application/vnd.ms-office.chartstyle+xml"/>
  <Override PartName="/xl/charts/style73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4525" windowHeight="12090" firstSheet="106" activeTab="109"/>
  </bookViews>
  <sheets>
    <sheet name="location30" sheetId="2" r:id="rId1"/>
    <sheet name="Sheet93" sheetId="142" r:id="rId2"/>
    <sheet name="Location_N_0.724_d1_4%" sheetId="178" r:id="rId3"/>
    <sheet name="Location_N_0.724_d1_8%" sheetId="179" r:id="rId4"/>
    <sheet name="Location_N_0.724_d1_12%" sheetId="180" r:id="rId5"/>
    <sheet name="Location_N_0.724_d1_16%" sheetId="181" r:id="rId6"/>
    <sheet name="Location_N_0.724_d2_4%" sheetId="182" r:id="rId7"/>
    <sheet name="Location_N_0.724_d2_8%" sheetId="183" r:id="rId8"/>
    <sheet name="Location_N_0.724_d2_12%" sheetId="184" r:id="rId9"/>
    <sheet name="Location_N_0.724_d2_16%" sheetId="185" r:id="rId10"/>
    <sheet name="Location_N_0.724_d3_4%" sheetId="186" r:id="rId11"/>
    <sheet name="Location_N_0.724_d3_8%" sheetId="187" r:id="rId12"/>
    <sheet name="Location_N_0.724_d3_12%" sheetId="188" r:id="rId13"/>
    <sheet name="Location_N_0.724_d3_16%" sheetId="189" r:id="rId14"/>
    <sheet name="Location_N_0.57_d1_4%" sheetId="190" r:id="rId15"/>
    <sheet name="Location_N_0.57_d1_8%" sheetId="191" r:id="rId16"/>
    <sheet name="Location_N_0.57_d1_12%" sheetId="192" r:id="rId17"/>
    <sheet name="Location_N_0.57_d1_16%" sheetId="193" r:id="rId18"/>
    <sheet name="Location_N_0.57_d2_4%" sheetId="194" r:id="rId19"/>
    <sheet name="Location_N_0.57_d2_8%" sheetId="195" r:id="rId20"/>
    <sheet name="Location_N_0.57_d2_12%" sheetId="196" r:id="rId21"/>
    <sheet name="Location_N_0.57_d2_16%" sheetId="197" r:id="rId22"/>
    <sheet name="Location_N_0.57_d3_4%" sheetId="198" r:id="rId23"/>
    <sheet name="Location_N_0.57_d3_8%" sheetId="199" r:id="rId24"/>
    <sheet name="Location_N_0.57_d3_12%" sheetId="200" r:id="rId25"/>
    <sheet name="Location_N_0.57_d3_16%" sheetId="201" r:id="rId26"/>
    <sheet name="Location_N_0.801_d1_4%" sheetId="202" r:id="rId27"/>
    <sheet name="Location_N_0.801_d1_8%" sheetId="203" r:id="rId28"/>
    <sheet name="Location_N_0.801_d1_12%" sheetId="204" r:id="rId29"/>
    <sheet name="Location_N_0.801_d1_16%" sheetId="205" r:id="rId30"/>
    <sheet name="Location_N_0.801_d2_4%" sheetId="206" r:id="rId31"/>
    <sheet name="Location_N_0.801_d2_8%" sheetId="207" r:id="rId32"/>
    <sheet name="Location_N_0.801_d2_12%" sheetId="208" r:id="rId33"/>
    <sheet name="Location_N_0.801_d2_16%" sheetId="209" r:id="rId34"/>
    <sheet name="Location_N_0.801_d3_4%" sheetId="210" r:id="rId35"/>
    <sheet name="Location_N_0.801_d3_8%" sheetId="211" r:id="rId36"/>
    <sheet name="Location_N_0.801_d3_12%" sheetId="212" r:id="rId37"/>
    <sheet name="Location_N_0.801_d3_16%" sheetId="213" r:id="rId38"/>
    <sheet name="Location_U_0.57_d1_4%" sheetId="221" r:id="rId39"/>
    <sheet name="Location_U_0.57_d1_8%" sheetId="222" r:id="rId40"/>
    <sheet name="Location_U_0.57_d1_12%" sheetId="223" r:id="rId41"/>
    <sheet name="Location_U_0.57_d1_16%" sheetId="224" r:id="rId42"/>
    <sheet name="Location_U_0.57_d2_4%" sheetId="218" r:id="rId43"/>
    <sheet name="Location_U_0.57_d2_8%" sheetId="225" r:id="rId44"/>
    <sheet name="Location_U_0.57_d2_12%" sheetId="219" r:id="rId45"/>
    <sheet name="Location_U_0.57_d2_16%" sheetId="220" r:id="rId46"/>
    <sheet name="Location_U_0.57_d3_4%" sheetId="229" r:id="rId47"/>
    <sheet name="Location_U_0.57_d3_8%" sheetId="231" r:id="rId48"/>
    <sheet name="Location_U_0.57_d3_12%" sheetId="232" r:id="rId49"/>
    <sheet name="Location_U_0.57_d3_16%" sheetId="233" r:id="rId50"/>
    <sheet name="Location_U_0.724_d1_4%" sheetId="234" r:id="rId51"/>
    <sheet name="Location_U_0.724_d1_8%" sheetId="235" r:id="rId52"/>
    <sheet name="Location_U_0.724_d1_12%" sheetId="236" r:id="rId53"/>
    <sheet name="Location_U_0.724_d1_16%" sheetId="237" r:id="rId54"/>
    <sheet name="Location_U_0.724_d2_4%" sheetId="238" r:id="rId55"/>
    <sheet name="Location_U_0.724_d2_8%" sheetId="240" r:id="rId56"/>
    <sheet name="Location_U_0.724_d2_12%" sheetId="241" r:id="rId57"/>
    <sheet name="Location_U_0.724_d2_16%" sheetId="242" r:id="rId58"/>
    <sheet name="Location_U_0.724_d3_4%" sheetId="243" r:id="rId59"/>
    <sheet name="Location_U_0.724_d3_8%" sheetId="244" r:id="rId60"/>
    <sheet name="Location_U_0.724_d3_12%" sheetId="245" r:id="rId61"/>
    <sheet name="Location_U_0.724_d3_16%" sheetId="246" r:id="rId62"/>
    <sheet name="Location_U_0.801_d1_4%" sheetId="248" r:id="rId63"/>
    <sheet name="Location_U_0.801_d1_8%" sheetId="249" r:id="rId64"/>
    <sheet name="Location_U_0.801_d1_12%" sheetId="250" r:id="rId65"/>
    <sheet name="Location_U_0.801_d1_16%" sheetId="251" r:id="rId66"/>
    <sheet name="Location_U_0.801_d2_4%" sheetId="252" r:id="rId67"/>
    <sheet name="Location_U_0.801_d2_8%" sheetId="253" r:id="rId68"/>
    <sheet name="Location_U_0.801_d2_12%" sheetId="254" r:id="rId69"/>
    <sheet name="Location_U_0.801_d2_16%" sheetId="255" r:id="rId70"/>
    <sheet name="Location_U_0.801_d3_4%" sheetId="256" r:id="rId71"/>
    <sheet name="Location_U_0.801_d3_8%" sheetId="258" r:id="rId72"/>
    <sheet name="Location_U_0.801_d3_12%" sheetId="259" r:id="rId73"/>
    <sheet name="Location_U_0.801_d3_16%" sheetId="260" r:id="rId74"/>
    <sheet name="Location_B_0.57_d1_4%" sheetId="261" r:id="rId75"/>
    <sheet name="Location_B_0.57_d1_8%" sheetId="262" r:id="rId76"/>
    <sheet name="Location_B_0.57_d1_12%" sheetId="263" r:id="rId77"/>
    <sheet name="Location_B_0.57_d1_16%" sheetId="264" r:id="rId78"/>
    <sheet name="Location_B_0.57_d2_4%" sheetId="265" r:id="rId79"/>
    <sheet name="Location_B_0.57_d2_8%" sheetId="266" r:id="rId80"/>
    <sheet name="Location_B_0.57_d2_12%" sheetId="267" r:id="rId81"/>
    <sheet name="Location_B_0.57_d2_16%" sheetId="268" r:id="rId82"/>
    <sheet name="Location_B_0.57_d3_4%" sheetId="269" r:id="rId83"/>
    <sheet name="Location_B_0.57_d3_8%" sheetId="270" r:id="rId84"/>
    <sheet name="Location_B_0.57_d3_12%" sheetId="271" r:id="rId85"/>
    <sheet name="Location_B_0.57_d3_16%" sheetId="272" r:id="rId86"/>
    <sheet name="Location_B_0.724_d1_4%" sheetId="273" r:id="rId87"/>
    <sheet name="Location_B_0.724_d1_8%" sheetId="274" r:id="rId88"/>
    <sheet name="Location_B_0.724_d1_12%" sheetId="275" r:id="rId89"/>
    <sheet name="Location_B_0.724_d1_16%" sheetId="276" r:id="rId90"/>
    <sheet name="Location_B_0.724_d2_4%" sheetId="277" r:id="rId91"/>
    <sheet name="Location_B_0.724_d2_8%" sheetId="278" r:id="rId92"/>
    <sheet name="Location_B_0.724_d2_12%" sheetId="279" r:id="rId93"/>
    <sheet name="Location_B_0.724_d2_16%" sheetId="280" r:id="rId94"/>
    <sheet name="Location_B_0.724_d3_4%" sheetId="281" r:id="rId95"/>
    <sheet name="Location_B_0.724_d3_8%" sheetId="282" r:id="rId96"/>
    <sheet name="Location_B_0.724_d3_12%" sheetId="283" r:id="rId97"/>
    <sheet name="Location_B_0.724_d3_16%" sheetId="284" r:id="rId98"/>
    <sheet name="Location_B_0.801_d1_4%" sheetId="285" r:id="rId99"/>
    <sheet name="Location_B_0.801_d1_8%" sheetId="286" r:id="rId100"/>
    <sheet name="Location_B_0.801_d1_12%" sheetId="287" r:id="rId101"/>
    <sheet name="Location_B_0.801_d1_16%" sheetId="288" r:id="rId102"/>
    <sheet name="Location_B_0.801_d2_4%" sheetId="289" r:id="rId103"/>
    <sheet name="Location_B_0.801_d2_8%" sheetId="290" r:id="rId104"/>
    <sheet name="Location_B_0.801_d2_12%" sheetId="291" r:id="rId105"/>
    <sheet name="Location_B_0.801_d2_16%" sheetId="292" r:id="rId106"/>
    <sheet name="Location_B_0.801_d3_4%" sheetId="293" r:id="rId107"/>
    <sheet name="Location_B_0.801_d3_8%" sheetId="294" r:id="rId108"/>
    <sheet name="Location_B_0.801_d3_12%" sheetId="295" r:id="rId109"/>
    <sheet name="Location_B_0.801_d3_16%" sheetId="296" r:id="rId110"/>
  </sheets>
  <calcPr calcId="144525"/>
</workbook>
</file>

<file path=xl/sharedStrings.xml><?xml version="1.0" encoding="utf-8"?>
<sst xmlns="http://schemas.openxmlformats.org/spreadsheetml/2006/main" count="5151" uniqueCount="99">
  <si>
    <t>index</t>
  </si>
  <si>
    <t>mmd</t>
  </si>
  <si>
    <t>movement_mmd</t>
  </si>
  <si>
    <t>TP</t>
  </si>
  <si>
    <t>FP</t>
  </si>
  <si>
    <t>FN</t>
  </si>
  <si>
    <t>TN</t>
  </si>
  <si>
    <t>R</t>
  </si>
  <si>
    <t>P</t>
  </si>
  <si>
    <t>F1</t>
  </si>
  <si>
    <t>FPR</t>
  </si>
  <si>
    <t>MA</t>
  </si>
  <si>
    <t>acc</t>
  </si>
  <si>
    <t>mem_nonmem</t>
  </si>
  <si>
    <t>实验次数</t>
  </si>
  <si>
    <t>距离[0.385,0.46)</t>
  </si>
  <si>
    <t>距离[0.46,0.535)</t>
  </si>
  <si>
    <t>距离[0.535,0.61)</t>
  </si>
  <si>
    <t>距离[0.61,0.685)</t>
  </si>
  <si>
    <t>距离[0.685,0.76)</t>
  </si>
  <si>
    <t>距离[0.76,0.835)</t>
  </si>
  <si>
    <t>距离[0.835,0.91)</t>
  </si>
  <si>
    <t>距离[0.91,0.985)</t>
  </si>
  <si>
    <t>距离[0.985,1.06)</t>
  </si>
  <si>
    <t>距离[1.06,1.135)</t>
  </si>
  <si>
    <t>距离[1.135,1.21)</t>
  </si>
  <si>
    <t>剔除比例</t>
  </si>
  <si>
    <t>距离[0.385,0.399)</t>
  </si>
  <si>
    <t>距离[0.385,0.402)</t>
  </si>
  <si>
    <t>距离[0.399,0.413)</t>
  </si>
  <si>
    <t>距离[0.402,0.419)</t>
  </si>
  <si>
    <t>距离[0.413,0.427)</t>
  </si>
  <si>
    <t>距离[0.419,0.436)</t>
  </si>
  <si>
    <t>距离[0.427,0.441)</t>
  </si>
  <si>
    <t>距离[0.436,0.453)</t>
  </si>
  <si>
    <t>距离[0.441,0.455)</t>
  </si>
  <si>
    <t>距离[0.453,0.47)</t>
  </si>
  <si>
    <t>距离[0.455,0.469)</t>
  </si>
  <si>
    <t>距离[0.47,0.487)</t>
  </si>
  <si>
    <t>距离[0.469,0.483)</t>
  </si>
  <si>
    <t>距离[0.487,0.504)</t>
  </si>
  <si>
    <t>距离[0.483,0.497)</t>
  </si>
  <si>
    <t>距离[0.504,0.521)</t>
  </si>
  <si>
    <t>距离[0.497,0.511)</t>
  </si>
  <si>
    <t>距离[0.521,0.538)</t>
  </si>
  <si>
    <t>距离[0.511,0.525)</t>
  </si>
  <si>
    <t>距离[0.538,0.555)</t>
  </si>
  <si>
    <t>距离[0.525,0.539)</t>
  </si>
  <si>
    <t>距离[0.555,0.572)</t>
  </si>
  <si>
    <t>距离[0.539,0.553)</t>
  </si>
  <si>
    <t>距离[0.572,0.589)</t>
  </si>
  <si>
    <t>距离[0.553,0.567)</t>
  </si>
  <si>
    <t>距离[0.589,0.606)</t>
  </si>
  <si>
    <t>距离[0.567,0.581)</t>
  </si>
  <si>
    <t>距离[0.606,0.623)</t>
  </si>
  <si>
    <t>距离[0.581,0.595)</t>
  </si>
  <si>
    <t>距离[0.623,0.64)</t>
  </si>
  <si>
    <t>距离[0.595,0.609)</t>
  </si>
  <si>
    <t>距离[0.64,0.657)</t>
  </si>
  <si>
    <t>距离[0.609,0.623)</t>
  </si>
  <si>
    <t>距离[0.657,0.674)</t>
  </si>
  <si>
    <t>距离[0.623,0.637)</t>
  </si>
  <si>
    <t>距离[0.674,0.691)</t>
  </si>
  <si>
    <t>距离[0.637,0.651)</t>
  </si>
  <si>
    <t>距离[0.691,0.708)</t>
  </si>
  <si>
    <t>距离[0.651,0.665)</t>
  </si>
  <si>
    <t>距离[0.708,0.0.725)</t>
  </si>
  <si>
    <t>距离[0.665,0.679)</t>
  </si>
  <si>
    <t>距离[0.725,0.742)</t>
  </si>
  <si>
    <t>距离[0.679,0.693)</t>
  </si>
  <si>
    <t>距离[0.742,0.759)</t>
  </si>
  <si>
    <t>距离[0.693,0.707)</t>
  </si>
  <si>
    <t>距离[0.759,0.776)</t>
  </si>
  <si>
    <t>距离[0.707,0.721)</t>
  </si>
  <si>
    <t>距离[0.776,0.793)</t>
  </si>
  <si>
    <t>距离[0.721,0.735)</t>
  </si>
  <si>
    <t>距离[0.793,0.81)</t>
  </si>
  <si>
    <t>距离[0.735,0.749)</t>
  </si>
  <si>
    <t>距离[0.749,0.763)</t>
  </si>
  <si>
    <t>距离[0.763,0.777)</t>
  </si>
  <si>
    <t>距离[0.777,0.791)</t>
  </si>
  <si>
    <t>距离[0.791,0.805)</t>
  </si>
  <si>
    <t>距离[0.805,0.819)</t>
  </si>
  <si>
    <t>距离[0.819,0.833)</t>
  </si>
  <si>
    <t>距离[0.833,0.847)</t>
  </si>
  <si>
    <t>距离[0.81,0.827)</t>
  </si>
  <si>
    <t>距离[0.827,0.844)</t>
  </si>
  <si>
    <t>距离[0.844,0.861)</t>
  </si>
  <si>
    <t>距离[0.861,0.878)</t>
  </si>
  <si>
    <t>距离[0.878,0.895)</t>
  </si>
  <si>
    <t>距离[0.895,0.912)</t>
  </si>
  <si>
    <t>距离[0.912,0.929)</t>
  </si>
  <si>
    <t>距离[0.929,0.946)</t>
  </si>
  <si>
    <t>距离[0.946,0.963)</t>
  </si>
  <si>
    <t>距离[0.963,0.98)</t>
  </si>
  <si>
    <t>距离[0.98,0.997)</t>
  </si>
  <si>
    <t>参数0.2</t>
  </si>
  <si>
    <t>&lt;0.535认为成功</t>
  </si>
  <si>
    <t>&lt;0.61认为成功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</si>
</sst>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5" fillId="2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7" borderId="9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9" fillId="32" borderId="8" applyNumberFormat="0" applyAlignment="0" applyProtection="0">
      <alignment vertical="center"/>
    </xf>
    <xf numFmtId="0" fontId="17" fillId="32" borderId="6" applyNumberFormat="0" applyAlignment="0" applyProtection="0">
      <alignment vertical="center"/>
    </xf>
    <xf numFmtId="0" fontId="3" fillId="14" borderId="2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</cellStyleXfs>
  <cellXfs count="4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top"/>
    </xf>
    <xf numFmtId="0" fontId="0" fillId="3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9" fontId="0" fillId="0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right"/>
    </xf>
    <xf numFmtId="0" fontId="1" fillId="0" borderId="1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center"/>
    </xf>
    <xf numFmtId="0" fontId="0" fillId="6" borderId="0" xfId="0" applyFill="1"/>
    <xf numFmtId="0" fontId="1" fillId="4" borderId="1" xfId="0" applyFont="1" applyFill="1" applyBorder="1" applyAlignment="1">
      <alignment horizontal="center" vertical="top"/>
    </xf>
    <xf numFmtId="0" fontId="0" fillId="4" borderId="0" xfId="0" applyFill="1" applyBorder="1" applyAlignment="1">
      <alignment horizontal="center"/>
    </xf>
    <xf numFmtId="0" fontId="1" fillId="6" borderId="1" xfId="0" applyFont="1" applyFill="1" applyBorder="1" applyAlignment="1">
      <alignment horizontal="center" vertical="top"/>
    </xf>
    <xf numFmtId="0" fontId="0" fillId="6" borderId="0" xfId="0" applyFill="1" applyBorder="1" applyAlignment="1">
      <alignment horizontal="center"/>
    </xf>
    <xf numFmtId="0" fontId="0" fillId="7" borderId="0" xfId="0" applyFill="1"/>
    <xf numFmtId="0" fontId="1" fillId="7" borderId="1" xfId="0" applyFont="1" applyFill="1" applyBorder="1" applyAlignment="1">
      <alignment horizontal="center" vertical="top"/>
    </xf>
    <xf numFmtId="0" fontId="0" fillId="7" borderId="0" xfId="0" applyFill="1" applyBorder="1" applyAlignment="1">
      <alignment horizontal="center"/>
    </xf>
    <xf numFmtId="0" fontId="0" fillId="8" borderId="0" xfId="0" applyFill="1"/>
    <xf numFmtId="0" fontId="1" fillId="8" borderId="1" xfId="0" applyFont="1" applyFill="1" applyBorder="1" applyAlignment="1">
      <alignment horizontal="center" vertical="top"/>
    </xf>
    <xf numFmtId="0" fontId="0" fillId="8" borderId="0" xfId="0" applyFill="1" applyBorder="1" applyAlignment="1">
      <alignment horizontal="center"/>
    </xf>
    <xf numFmtId="0" fontId="0" fillId="9" borderId="0" xfId="0" applyFill="1"/>
    <xf numFmtId="0" fontId="1" fillId="9" borderId="1" xfId="0" applyFont="1" applyFill="1" applyBorder="1" applyAlignment="1">
      <alignment horizontal="center" vertical="top"/>
    </xf>
    <xf numFmtId="0" fontId="0" fillId="9" borderId="0" xfId="0" applyFill="1" applyBorder="1" applyAlignment="1">
      <alignment horizontal="center"/>
    </xf>
    <xf numFmtId="0" fontId="0" fillId="10" borderId="0" xfId="0" applyFill="1"/>
    <xf numFmtId="0" fontId="0" fillId="3" borderId="0" xfId="0" applyFill="1" applyAlignment="1">
      <alignment horizontal="center"/>
    </xf>
    <xf numFmtId="0" fontId="1" fillId="10" borderId="1" xfId="0" applyFont="1" applyFill="1" applyBorder="1" applyAlignment="1">
      <alignment horizontal="center" vertical="top"/>
    </xf>
    <xf numFmtId="0" fontId="0" fillId="10" borderId="0" xfId="0" applyFill="1" applyBorder="1" applyAlignment="1">
      <alignment horizontal="center"/>
    </xf>
    <xf numFmtId="9" fontId="0" fillId="0" borderId="0" xfId="0" applyNumberFormat="1" applyAlignment="1">
      <alignment horizontal="center"/>
    </xf>
    <xf numFmtId="9" fontId="0" fillId="4" borderId="0" xfId="0" applyNumberFormat="1" applyFill="1" applyAlignment="1">
      <alignment horizontal="center"/>
    </xf>
    <xf numFmtId="9" fontId="0" fillId="5" borderId="0" xfId="0" applyNumberFormat="1" applyFill="1" applyAlignment="1">
      <alignment horizontal="center"/>
    </xf>
    <xf numFmtId="0" fontId="0" fillId="5" borderId="0" xfId="0" applyFill="1" applyAlignment="1">
      <alignment horizontal="righ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9" Type="http://schemas.openxmlformats.org/officeDocument/2006/relationships/worksheet" Target="worksheets/sheet99.xml"/><Relationship Id="rId98" Type="http://schemas.openxmlformats.org/officeDocument/2006/relationships/worksheet" Target="worksheets/sheet98.xml"/><Relationship Id="rId97" Type="http://schemas.openxmlformats.org/officeDocument/2006/relationships/worksheet" Target="worksheets/sheet97.xml"/><Relationship Id="rId96" Type="http://schemas.openxmlformats.org/officeDocument/2006/relationships/worksheet" Target="worksheets/sheet96.xml"/><Relationship Id="rId95" Type="http://schemas.openxmlformats.org/officeDocument/2006/relationships/worksheet" Target="worksheets/sheet95.xml"/><Relationship Id="rId94" Type="http://schemas.openxmlformats.org/officeDocument/2006/relationships/worksheet" Target="worksheets/sheet94.xml"/><Relationship Id="rId93" Type="http://schemas.openxmlformats.org/officeDocument/2006/relationships/worksheet" Target="worksheets/sheet93.xml"/><Relationship Id="rId92" Type="http://schemas.openxmlformats.org/officeDocument/2006/relationships/worksheet" Target="worksheets/sheet92.xml"/><Relationship Id="rId91" Type="http://schemas.openxmlformats.org/officeDocument/2006/relationships/worksheet" Target="worksheets/sheet91.xml"/><Relationship Id="rId90" Type="http://schemas.openxmlformats.org/officeDocument/2006/relationships/worksheet" Target="worksheets/sheet90.xml"/><Relationship Id="rId9" Type="http://schemas.openxmlformats.org/officeDocument/2006/relationships/worksheet" Target="worksheets/sheet9.xml"/><Relationship Id="rId89" Type="http://schemas.openxmlformats.org/officeDocument/2006/relationships/worksheet" Target="worksheets/sheet89.xml"/><Relationship Id="rId88" Type="http://schemas.openxmlformats.org/officeDocument/2006/relationships/worksheet" Target="worksheets/sheet88.xml"/><Relationship Id="rId87" Type="http://schemas.openxmlformats.org/officeDocument/2006/relationships/worksheet" Target="worksheets/sheet87.xml"/><Relationship Id="rId86" Type="http://schemas.openxmlformats.org/officeDocument/2006/relationships/worksheet" Target="worksheets/sheet86.xml"/><Relationship Id="rId85" Type="http://schemas.openxmlformats.org/officeDocument/2006/relationships/worksheet" Target="worksheets/sheet85.xml"/><Relationship Id="rId84" Type="http://schemas.openxmlformats.org/officeDocument/2006/relationships/worksheet" Target="worksheets/sheet84.xml"/><Relationship Id="rId83" Type="http://schemas.openxmlformats.org/officeDocument/2006/relationships/worksheet" Target="worksheets/sheet83.xml"/><Relationship Id="rId82" Type="http://schemas.openxmlformats.org/officeDocument/2006/relationships/worksheet" Target="worksheets/sheet82.xml"/><Relationship Id="rId81" Type="http://schemas.openxmlformats.org/officeDocument/2006/relationships/worksheet" Target="worksheets/sheet81.xml"/><Relationship Id="rId80" Type="http://schemas.openxmlformats.org/officeDocument/2006/relationships/worksheet" Target="worksheets/sheet80.xml"/><Relationship Id="rId8" Type="http://schemas.openxmlformats.org/officeDocument/2006/relationships/worksheet" Target="worksheets/sheet8.xml"/><Relationship Id="rId79" Type="http://schemas.openxmlformats.org/officeDocument/2006/relationships/worksheet" Target="worksheets/sheet79.xml"/><Relationship Id="rId78" Type="http://schemas.openxmlformats.org/officeDocument/2006/relationships/worksheet" Target="worksheets/sheet78.xml"/><Relationship Id="rId77" Type="http://schemas.openxmlformats.org/officeDocument/2006/relationships/worksheet" Target="worksheets/sheet77.xml"/><Relationship Id="rId76" Type="http://schemas.openxmlformats.org/officeDocument/2006/relationships/worksheet" Target="worksheets/sheet76.xml"/><Relationship Id="rId75" Type="http://schemas.openxmlformats.org/officeDocument/2006/relationships/worksheet" Target="worksheets/sheet75.xml"/><Relationship Id="rId74" Type="http://schemas.openxmlformats.org/officeDocument/2006/relationships/worksheet" Target="worksheets/sheet74.xml"/><Relationship Id="rId73" Type="http://schemas.openxmlformats.org/officeDocument/2006/relationships/worksheet" Target="worksheets/sheet73.xml"/><Relationship Id="rId72" Type="http://schemas.openxmlformats.org/officeDocument/2006/relationships/worksheet" Target="worksheets/sheet72.xml"/><Relationship Id="rId71" Type="http://schemas.openxmlformats.org/officeDocument/2006/relationships/worksheet" Target="worksheets/sheet71.xml"/><Relationship Id="rId70" Type="http://schemas.openxmlformats.org/officeDocument/2006/relationships/worksheet" Target="worksheets/sheet70.xml"/><Relationship Id="rId7" Type="http://schemas.openxmlformats.org/officeDocument/2006/relationships/worksheet" Target="worksheets/sheet7.xml"/><Relationship Id="rId69" Type="http://schemas.openxmlformats.org/officeDocument/2006/relationships/worksheet" Target="worksheets/sheet69.xml"/><Relationship Id="rId68" Type="http://schemas.openxmlformats.org/officeDocument/2006/relationships/worksheet" Target="worksheets/sheet68.xml"/><Relationship Id="rId67" Type="http://schemas.openxmlformats.org/officeDocument/2006/relationships/worksheet" Target="worksheets/sheet67.xml"/><Relationship Id="rId66" Type="http://schemas.openxmlformats.org/officeDocument/2006/relationships/worksheet" Target="worksheets/sheet66.xml"/><Relationship Id="rId65" Type="http://schemas.openxmlformats.org/officeDocument/2006/relationships/worksheet" Target="worksheets/sheet65.xml"/><Relationship Id="rId64" Type="http://schemas.openxmlformats.org/officeDocument/2006/relationships/worksheet" Target="worksheets/sheet64.xml"/><Relationship Id="rId63" Type="http://schemas.openxmlformats.org/officeDocument/2006/relationships/worksheet" Target="worksheets/sheet63.xml"/><Relationship Id="rId62" Type="http://schemas.openxmlformats.org/officeDocument/2006/relationships/worksheet" Target="worksheets/sheet62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3" Type="http://schemas.openxmlformats.org/officeDocument/2006/relationships/sharedStrings" Target="sharedStrings.xml"/><Relationship Id="rId112" Type="http://schemas.openxmlformats.org/officeDocument/2006/relationships/styles" Target="styles.xml"/><Relationship Id="rId111" Type="http://schemas.openxmlformats.org/officeDocument/2006/relationships/theme" Target="theme/theme1.xml"/><Relationship Id="rId110" Type="http://schemas.openxmlformats.org/officeDocument/2006/relationships/worksheet" Target="worksheets/sheet110.xml"/><Relationship Id="rId11" Type="http://schemas.openxmlformats.org/officeDocument/2006/relationships/worksheet" Target="worksheets/sheet11.xml"/><Relationship Id="rId109" Type="http://schemas.openxmlformats.org/officeDocument/2006/relationships/worksheet" Target="worksheets/sheet109.xml"/><Relationship Id="rId108" Type="http://schemas.openxmlformats.org/officeDocument/2006/relationships/worksheet" Target="worksheets/sheet108.xml"/><Relationship Id="rId107" Type="http://schemas.openxmlformats.org/officeDocument/2006/relationships/worksheet" Target="worksheets/sheet107.xml"/><Relationship Id="rId106" Type="http://schemas.openxmlformats.org/officeDocument/2006/relationships/worksheet" Target="worksheets/sheet106.xml"/><Relationship Id="rId105" Type="http://schemas.openxmlformats.org/officeDocument/2006/relationships/worksheet" Target="worksheets/sheet105.xml"/><Relationship Id="rId104" Type="http://schemas.openxmlformats.org/officeDocument/2006/relationships/worksheet" Target="worksheets/sheet104.xml"/><Relationship Id="rId103" Type="http://schemas.openxmlformats.org/officeDocument/2006/relationships/worksheet" Target="worksheets/sheet103.xml"/><Relationship Id="rId102" Type="http://schemas.openxmlformats.org/officeDocument/2006/relationships/worksheet" Target="worksheets/sheet102.xml"/><Relationship Id="rId101" Type="http://schemas.openxmlformats.org/officeDocument/2006/relationships/worksheet" Target="worksheets/sheet101.xml"/><Relationship Id="rId100" Type="http://schemas.openxmlformats.org/officeDocument/2006/relationships/worksheet" Target="worksheets/sheet100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Sheet93!$D$104</c:f>
              <c:strCache>
                <c:ptCount val="1"/>
                <c:pt idx="0">
                  <c:v>实验次数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Sheet93!$C$105:$C$115</c:f>
              <c:strCache>
                <c:ptCount val="11"/>
                <c:pt idx="0">
                  <c:v>距离[0.385,0.46)</c:v>
                </c:pt>
                <c:pt idx="1">
                  <c:v>距离[0.46,0.535)</c:v>
                </c:pt>
                <c:pt idx="2">
                  <c:v>距离[0.535,0.61)</c:v>
                </c:pt>
                <c:pt idx="3">
                  <c:v>距离[0.61,0.685)</c:v>
                </c:pt>
                <c:pt idx="4">
                  <c:v>距离[0.685,0.76)</c:v>
                </c:pt>
                <c:pt idx="5">
                  <c:v>距离[0.76,0.835)</c:v>
                </c:pt>
                <c:pt idx="6">
                  <c:v>距离[0.835,0.91)</c:v>
                </c:pt>
                <c:pt idx="7">
                  <c:v>距离[0.91,0.985)</c:v>
                </c:pt>
                <c:pt idx="8">
                  <c:v>距离[0.985,1.06)</c:v>
                </c:pt>
                <c:pt idx="9">
                  <c:v>距离[1.06,1.135)</c:v>
                </c:pt>
                <c:pt idx="10">
                  <c:v>距离[1.135,1.21)</c:v>
                </c:pt>
              </c:strCache>
            </c:strRef>
          </c:cat>
          <c:val>
            <c:numRef>
              <c:f>Sheet93!$D$105:$D$115</c:f>
              <c:numCache>
                <c:formatCode>General</c:formatCode>
                <c:ptCount val="11"/>
                <c:pt idx="0">
                  <c:v>4</c:v>
                </c:pt>
                <c:pt idx="1">
                  <c:v>7</c:v>
                </c:pt>
                <c:pt idx="2">
                  <c:v>21</c:v>
                </c:pt>
                <c:pt idx="3">
                  <c:v>15</c:v>
                </c:pt>
                <c:pt idx="4">
                  <c:v>15</c:v>
                </c:pt>
                <c:pt idx="5">
                  <c:v>18</c:v>
                </c:pt>
                <c:pt idx="6">
                  <c:v>10</c:v>
                </c:pt>
                <c:pt idx="7">
                  <c:v>5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654374"/>
        <c:axId val="884795187"/>
      </c:barChart>
      <c:catAx>
        <c:axId val="62965437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4795187"/>
        <c:crosses val="autoZero"/>
        <c:auto val="1"/>
        <c:lblAlgn val="ctr"/>
        <c:lblOffset val="100"/>
        <c:noMultiLvlLbl val="0"/>
      </c:catAx>
      <c:valAx>
        <c:axId val="8847951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965437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'Location_N_0.724_d3_4%'!$C$32:$C$35</c:f>
              <c:strCache>
                <c:ptCount val="4"/>
                <c:pt idx="0">
                  <c:v>距离[0.61,0.685)</c:v>
                </c:pt>
                <c:pt idx="1">
                  <c:v>距离[0.685,0.76)</c:v>
                </c:pt>
                <c:pt idx="2">
                  <c:v>距离[0.76,0.835)</c:v>
                </c:pt>
                <c:pt idx="3">
                  <c:v>距离[0.835,0.91)</c:v>
                </c:pt>
              </c:strCache>
            </c:strRef>
          </c:cat>
          <c:val>
            <c:numRef>
              <c:f>'Location_N_0.724_d3_4%'!$D$32:$D$35</c:f>
              <c:numCache>
                <c:formatCode>General</c:formatCode>
                <c:ptCount val="4"/>
                <c:pt idx="0">
                  <c:v>5</c:v>
                </c:pt>
                <c:pt idx="1">
                  <c:v>8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3683187"/>
        <c:axId val="404471022"/>
      </c:barChart>
      <c:catAx>
        <c:axId val="8636831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4471022"/>
        <c:crosses val="autoZero"/>
        <c:auto val="1"/>
        <c:lblAlgn val="ctr"/>
        <c:lblOffset val="100"/>
        <c:noMultiLvlLbl val="0"/>
      </c:catAx>
      <c:valAx>
        <c:axId val="4044710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36831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'Location_N_0.724_d3_8%'!$C$30:$C$34</c:f>
              <c:strCache>
                <c:ptCount val="5"/>
                <c:pt idx="0">
                  <c:v>距离[0.535,0.61)</c:v>
                </c:pt>
                <c:pt idx="1">
                  <c:v>距离[0.61,0.685)</c:v>
                </c:pt>
                <c:pt idx="2">
                  <c:v>距离[0.685,0.76)</c:v>
                </c:pt>
                <c:pt idx="3">
                  <c:v>距离[0.76,0.835)</c:v>
                </c:pt>
                <c:pt idx="4">
                  <c:v>距离[0.835,0.91)</c:v>
                </c:pt>
              </c:strCache>
            </c:strRef>
          </c:cat>
          <c:val>
            <c:numRef>
              <c:f>'Location_N_0.724_d3_8%'!$D$30:$D$34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9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702963"/>
        <c:axId val="749478322"/>
      </c:barChart>
      <c:catAx>
        <c:axId val="7657029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9478322"/>
        <c:crosses val="autoZero"/>
        <c:auto val="1"/>
        <c:lblAlgn val="ctr"/>
        <c:lblOffset val="100"/>
        <c:noMultiLvlLbl val="0"/>
      </c:catAx>
      <c:valAx>
        <c:axId val="7494783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57029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'Location_N_0.724_d3_12%'!$C$29:$C$33</c:f>
              <c:strCache>
                <c:ptCount val="5"/>
                <c:pt idx="0">
                  <c:v>距离[0.535,0.61)</c:v>
                </c:pt>
                <c:pt idx="1">
                  <c:v>距离[0.61,0.685)</c:v>
                </c:pt>
                <c:pt idx="2">
                  <c:v>距离[0.685,0.76)</c:v>
                </c:pt>
                <c:pt idx="3">
                  <c:v>距离[0.76,0.835)</c:v>
                </c:pt>
                <c:pt idx="4">
                  <c:v>距离[0.835,0.91)</c:v>
                </c:pt>
              </c:strCache>
            </c:strRef>
          </c:cat>
          <c:val>
            <c:numRef>
              <c:f>'Location_N_0.724_d3_12%'!$D$29:$D$33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8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231120"/>
        <c:axId val="734684854"/>
      </c:barChart>
      <c:catAx>
        <c:axId val="765231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4684854"/>
        <c:crosses val="autoZero"/>
        <c:auto val="1"/>
        <c:lblAlgn val="ctr"/>
        <c:lblOffset val="100"/>
        <c:noMultiLvlLbl val="0"/>
      </c:catAx>
      <c:valAx>
        <c:axId val="7346848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523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'Location_N_0.724_d3_16%'!$C$28:$C$32</c:f>
              <c:strCache>
                <c:ptCount val="5"/>
                <c:pt idx="0">
                  <c:v>距离[0.535,0.61)</c:v>
                </c:pt>
                <c:pt idx="1">
                  <c:v>距离[0.61,0.685)</c:v>
                </c:pt>
                <c:pt idx="2">
                  <c:v>距离[0.685,0.76)</c:v>
                </c:pt>
                <c:pt idx="3">
                  <c:v>距离[0.76,0.835)</c:v>
                </c:pt>
                <c:pt idx="4">
                  <c:v>距离[0.835,0.91)</c:v>
                </c:pt>
              </c:strCache>
            </c:strRef>
          </c:cat>
          <c:val>
            <c:numRef>
              <c:f>'Location_N_0.724_d3_16%'!$D$28:$D$32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9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36233"/>
        <c:axId val="535550726"/>
      </c:barChart>
      <c:catAx>
        <c:axId val="1753623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5550726"/>
        <c:crosses val="autoZero"/>
        <c:auto val="1"/>
        <c:lblAlgn val="ctr"/>
        <c:lblOffset val="100"/>
        <c:noMultiLvlLbl val="0"/>
      </c:catAx>
      <c:valAx>
        <c:axId val="5355507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53623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'Location_N_0.57_d1_4%'!$C$29:$C$33</c:f>
              <c:strCache>
                <c:ptCount val="5"/>
                <c:pt idx="0">
                  <c:v>距离[0.385,0.46)</c:v>
                </c:pt>
                <c:pt idx="1">
                  <c:v>距离[0.46,0.535)</c:v>
                </c:pt>
                <c:pt idx="2">
                  <c:v>距离[0.535,0.61)</c:v>
                </c:pt>
                <c:pt idx="3">
                  <c:v>距离[0.61,0.685)</c:v>
                </c:pt>
                <c:pt idx="4">
                  <c:v>距离[0.685,0.76)</c:v>
                </c:pt>
              </c:strCache>
            </c:strRef>
          </c:cat>
          <c:val>
            <c:numRef>
              <c:f>'Location_N_0.57_d1_4%'!$D$29:$D$33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235927"/>
        <c:axId val="330196163"/>
      </c:barChart>
      <c:catAx>
        <c:axId val="320235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0196163"/>
        <c:crosses val="autoZero"/>
        <c:auto val="1"/>
        <c:lblAlgn val="ctr"/>
        <c:lblOffset val="100"/>
        <c:noMultiLvlLbl val="0"/>
      </c:catAx>
      <c:valAx>
        <c:axId val="3301961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0235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'Location_N_0.57_d1_8%'!$C$28:$C$32</c:f>
              <c:strCache>
                <c:ptCount val="5"/>
                <c:pt idx="0">
                  <c:v>距离[0.385,0.46)</c:v>
                </c:pt>
                <c:pt idx="1">
                  <c:v>距离[0.46,0.535)</c:v>
                </c:pt>
                <c:pt idx="2">
                  <c:v>距离[0.535,0.61)</c:v>
                </c:pt>
                <c:pt idx="3">
                  <c:v>距离[0.61,0.685)</c:v>
                </c:pt>
                <c:pt idx="4">
                  <c:v>距离[0.685,0.76)</c:v>
                </c:pt>
              </c:strCache>
            </c:strRef>
          </c:cat>
          <c:val>
            <c:numRef>
              <c:f>'Location_N_0.57_d1_8%'!$D$28:$D$32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9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0129943"/>
        <c:axId val="205234331"/>
      </c:barChart>
      <c:catAx>
        <c:axId val="920129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5234331"/>
        <c:crosses val="autoZero"/>
        <c:auto val="1"/>
        <c:lblAlgn val="ctr"/>
        <c:lblOffset val="100"/>
        <c:noMultiLvlLbl val="0"/>
      </c:catAx>
      <c:valAx>
        <c:axId val="2052343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0129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'Location_N_0.57_d1_12%'!$C$27:$C$31</c:f>
              <c:strCache>
                <c:ptCount val="5"/>
                <c:pt idx="0">
                  <c:v>距离[0.385,0.46)</c:v>
                </c:pt>
                <c:pt idx="1">
                  <c:v>距离[0.46,0.535)</c:v>
                </c:pt>
                <c:pt idx="2">
                  <c:v>距离[0.535,0.61)</c:v>
                </c:pt>
                <c:pt idx="3">
                  <c:v>距离[0.61,0.685)</c:v>
                </c:pt>
                <c:pt idx="4">
                  <c:v>距离[0.685,0.76)</c:v>
                </c:pt>
              </c:strCache>
            </c:strRef>
          </c:cat>
          <c:val>
            <c:numRef>
              <c:f>'Location_N_0.57_d1_12%'!$D$27:$D$31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8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073908"/>
        <c:axId val="880452484"/>
      </c:barChart>
      <c:catAx>
        <c:axId val="1610739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0452484"/>
        <c:crosses val="autoZero"/>
        <c:auto val="1"/>
        <c:lblAlgn val="ctr"/>
        <c:lblOffset val="100"/>
        <c:noMultiLvlLbl val="0"/>
      </c:catAx>
      <c:valAx>
        <c:axId val="8804524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10739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'Location_N_0.57_d1_16%'!$C$26:$C$30</c:f>
              <c:strCache>
                <c:ptCount val="5"/>
                <c:pt idx="0">
                  <c:v>距离[0.385,0.46)</c:v>
                </c:pt>
                <c:pt idx="1">
                  <c:v>距离[0.46,0.535)</c:v>
                </c:pt>
                <c:pt idx="2">
                  <c:v>距离[0.535,0.61)</c:v>
                </c:pt>
                <c:pt idx="3">
                  <c:v>距离[0.61,0.685)</c:v>
                </c:pt>
                <c:pt idx="4">
                  <c:v>距离[0.685,0.76)</c:v>
                </c:pt>
              </c:strCache>
            </c:strRef>
          </c:cat>
          <c:val>
            <c:numRef>
              <c:f>'Location_N_0.57_d1_16%'!$D$26:$D$30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161175"/>
        <c:axId val="574852796"/>
      </c:barChart>
      <c:catAx>
        <c:axId val="499161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4852796"/>
        <c:crosses val="autoZero"/>
        <c:auto val="1"/>
        <c:lblAlgn val="ctr"/>
        <c:lblOffset val="100"/>
        <c:noMultiLvlLbl val="0"/>
      </c:catAx>
      <c:valAx>
        <c:axId val="5748527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9161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'Location_N_0.57_d2_4%'!$C$29:$C$33</c:f>
              <c:strCache>
                <c:ptCount val="5"/>
                <c:pt idx="0">
                  <c:v>距离[0.385,0.46)</c:v>
                </c:pt>
                <c:pt idx="1">
                  <c:v>距离[0.46,0.535)</c:v>
                </c:pt>
                <c:pt idx="2">
                  <c:v>距离[0.535,0.61)</c:v>
                </c:pt>
                <c:pt idx="3">
                  <c:v>距离[0.61,0.685)</c:v>
                </c:pt>
                <c:pt idx="4">
                  <c:v>距离[0.685,0.76)</c:v>
                </c:pt>
              </c:strCache>
            </c:strRef>
          </c:cat>
          <c:val>
            <c:numRef>
              <c:f>'Location_N_0.57_d2_4%'!$D$29:$D$33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6372941"/>
        <c:axId val="15468094"/>
      </c:barChart>
      <c:catAx>
        <c:axId val="81637294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468094"/>
        <c:crosses val="autoZero"/>
        <c:auto val="1"/>
        <c:lblAlgn val="ctr"/>
        <c:lblOffset val="100"/>
        <c:noMultiLvlLbl val="0"/>
      </c:catAx>
      <c:valAx>
        <c:axId val="154680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63729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'Location_N_0.57_d2_8%'!$C$28:$C$32</c:f>
              <c:strCache>
                <c:ptCount val="5"/>
                <c:pt idx="0">
                  <c:v>距离[0.385,0.46)</c:v>
                </c:pt>
                <c:pt idx="1">
                  <c:v>距离[0.46,0.535)</c:v>
                </c:pt>
                <c:pt idx="2">
                  <c:v>距离[0.535,0.61)</c:v>
                </c:pt>
                <c:pt idx="3">
                  <c:v>距离[0.61,0.685)</c:v>
                </c:pt>
                <c:pt idx="4">
                  <c:v>距离[0.685,0.76)</c:v>
                </c:pt>
              </c:strCache>
            </c:strRef>
          </c:cat>
          <c:val>
            <c:numRef>
              <c:f>'Location_N_0.57_d2_8%'!$D$28:$D$32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947449"/>
        <c:axId val="684345954"/>
      </c:barChart>
      <c:catAx>
        <c:axId val="10194744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4345954"/>
        <c:crosses val="autoZero"/>
        <c:auto val="1"/>
        <c:lblAlgn val="ctr"/>
        <c:lblOffset val="100"/>
        <c:noMultiLvlLbl val="0"/>
      </c:catAx>
      <c:valAx>
        <c:axId val="6843459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194744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'Location_N_0.724_d1_4%'!$C$31:$C$35</c:f>
              <c:strCache>
                <c:ptCount val="5"/>
                <c:pt idx="0">
                  <c:v>距离[0.535,0.61)</c:v>
                </c:pt>
                <c:pt idx="1">
                  <c:v>距离[0.61,0.685)</c:v>
                </c:pt>
                <c:pt idx="2">
                  <c:v>距离[0.685,0.76)</c:v>
                </c:pt>
                <c:pt idx="3">
                  <c:v>距离[0.76,0.835)</c:v>
                </c:pt>
                <c:pt idx="4">
                  <c:v>距离[0.835,0.91)</c:v>
                </c:pt>
              </c:strCache>
            </c:strRef>
          </c:cat>
          <c:val>
            <c:numRef>
              <c:f>'Location_N_0.724_d1_4%'!$D$31:$D$35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436556"/>
        <c:axId val="777462067"/>
      </c:barChart>
      <c:catAx>
        <c:axId val="6404365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7462067"/>
        <c:crosses val="autoZero"/>
        <c:auto val="1"/>
        <c:lblAlgn val="ctr"/>
        <c:lblOffset val="100"/>
        <c:noMultiLvlLbl val="0"/>
      </c:catAx>
      <c:valAx>
        <c:axId val="7774620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04365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'Location_N_0.57_d2_12%'!$C$27:$C$31</c:f>
              <c:strCache>
                <c:ptCount val="5"/>
                <c:pt idx="0">
                  <c:v>距离[0.385,0.46)</c:v>
                </c:pt>
                <c:pt idx="1">
                  <c:v>距离[0.46,0.535)</c:v>
                </c:pt>
                <c:pt idx="2">
                  <c:v>距离[0.535,0.61)</c:v>
                </c:pt>
                <c:pt idx="3">
                  <c:v>距离[0.61,0.685)</c:v>
                </c:pt>
                <c:pt idx="4">
                  <c:v>距离[0.685,0.76)</c:v>
                </c:pt>
              </c:strCache>
            </c:strRef>
          </c:cat>
          <c:val>
            <c:numRef>
              <c:f>'Location_N_0.57_d2_12%'!$D$27:$D$31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8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392176"/>
        <c:axId val="611829859"/>
      </c:barChart>
      <c:catAx>
        <c:axId val="463392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1829859"/>
        <c:crosses val="autoZero"/>
        <c:auto val="1"/>
        <c:lblAlgn val="ctr"/>
        <c:lblOffset val="100"/>
        <c:noMultiLvlLbl val="0"/>
      </c:catAx>
      <c:valAx>
        <c:axId val="6118298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339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'Location_N_0.57_d2_16%'!$C$26:$C$30</c:f>
              <c:strCache>
                <c:ptCount val="5"/>
                <c:pt idx="0">
                  <c:v>距离[0.385,0.46)</c:v>
                </c:pt>
                <c:pt idx="1">
                  <c:v>距离[0.46,0.535)</c:v>
                </c:pt>
                <c:pt idx="2">
                  <c:v>距离[0.535,0.61)</c:v>
                </c:pt>
                <c:pt idx="3">
                  <c:v>距离[0.61,0.685)</c:v>
                </c:pt>
                <c:pt idx="4">
                  <c:v>距离[0.685,0.76)</c:v>
                </c:pt>
              </c:strCache>
            </c:strRef>
          </c:cat>
          <c:val>
            <c:numRef>
              <c:f>'Location_N_0.57_d2_16%'!$D$26:$D$30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2442234"/>
        <c:axId val="329407197"/>
      </c:barChart>
      <c:catAx>
        <c:axId val="64244223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9407197"/>
        <c:crosses val="autoZero"/>
        <c:auto val="1"/>
        <c:lblAlgn val="ctr"/>
        <c:lblOffset val="100"/>
        <c:noMultiLvlLbl val="0"/>
      </c:catAx>
      <c:valAx>
        <c:axId val="3294071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244223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'Location_N_0.57_d3_4%'!$C$29:$C$33</c:f>
              <c:strCache>
                <c:ptCount val="5"/>
                <c:pt idx="0">
                  <c:v>距离[0.385,0.46)</c:v>
                </c:pt>
                <c:pt idx="1">
                  <c:v>距离[0.46,0.535)</c:v>
                </c:pt>
                <c:pt idx="2">
                  <c:v>距离[0.535,0.61)</c:v>
                </c:pt>
                <c:pt idx="3">
                  <c:v>距离[0.61,0.685)</c:v>
                </c:pt>
                <c:pt idx="4">
                  <c:v>距离[0.685,0.76)</c:v>
                </c:pt>
              </c:strCache>
            </c:strRef>
          </c:cat>
          <c:val>
            <c:numRef>
              <c:f>'Location_N_0.57_d3_4%'!$D$29:$D$33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002494"/>
        <c:axId val="632203533"/>
      </c:barChart>
      <c:catAx>
        <c:axId val="7510024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203533"/>
        <c:crosses val="autoZero"/>
        <c:auto val="1"/>
        <c:lblAlgn val="ctr"/>
        <c:lblOffset val="100"/>
        <c:noMultiLvlLbl val="0"/>
      </c:catAx>
      <c:valAx>
        <c:axId val="63220353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100249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'Location_N_0.57_d3_8%'!$C$28:$C$32</c:f>
              <c:strCache>
                <c:ptCount val="5"/>
                <c:pt idx="0">
                  <c:v>距离[0.385,0.46)</c:v>
                </c:pt>
                <c:pt idx="1">
                  <c:v>距离[0.46,0.535)</c:v>
                </c:pt>
                <c:pt idx="2">
                  <c:v>距离[0.535,0.61)</c:v>
                </c:pt>
                <c:pt idx="3">
                  <c:v>距离[0.61,0.685)</c:v>
                </c:pt>
                <c:pt idx="4">
                  <c:v>距离[0.685,0.76)</c:v>
                </c:pt>
              </c:strCache>
            </c:strRef>
          </c:cat>
          <c:val>
            <c:numRef>
              <c:f>'Location_N_0.57_d3_8%'!$D$28:$D$32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9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9750623"/>
        <c:axId val="820663659"/>
      </c:barChart>
      <c:catAx>
        <c:axId val="709750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0663659"/>
        <c:crosses val="autoZero"/>
        <c:auto val="1"/>
        <c:lblAlgn val="ctr"/>
        <c:lblOffset val="100"/>
        <c:noMultiLvlLbl val="0"/>
      </c:catAx>
      <c:valAx>
        <c:axId val="8206636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9750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'Location_N_0.57_d3_12%'!$C$27:$C$31</c:f>
              <c:strCache>
                <c:ptCount val="5"/>
                <c:pt idx="0">
                  <c:v>距离[0.385,0.46)</c:v>
                </c:pt>
                <c:pt idx="1">
                  <c:v>距离[0.46,0.535)</c:v>
                </c:pt>
                <c:pt idx="2">
                  <c:v>距离[0.535,0.61)</c:v>
                </c:pt>
                <c:pt idx="3">
                  <c:v>距离[0.61,0.685)</c:v>
                </c:pt>
                <c:pt idx="4">
                  <c:v>距离[0.685,0.76)</c:v>
                </c:pt>
              </c:strCache>
            </c:strRef>
          </c:cat>
          <c:val>
            <c:numRef>
              <c:f>'Location_N_0.57_d3_12%'!$D$27:$D$31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8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890363"/>
        <c:axId val="366497236"/>
      </c:barChart>
      <c:catAx>
        <c:axId val="2018903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6497236"/>
        <c:crosses val="autoZero"/>
        <c:auto val="1"/>
        <c:lblAlgn val="ctr"/>
        <c:lblOffset val="100"/>
        <c:noMultiLvlLbl val="0"/>
      </c:catAx>
      <c:valAx>
        <c:axId val="3664972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18903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'Location_N_0.57_d3_16%'!$C$26:$C$30</c:f>
              <c:strCache>
                <c:ptCount val="5"/>
                <c:pt idx="0">
                  <c:v>距离[0.385,0.46)</c:v>
                </c:pt>
                <c:pt idx="1">
                  <c:v>距离[0.46,0.535)</c:v>
                </c:pt>
                <c:pt idx="2">
                  <c:v>距离[0.535,0.61)</c:v>
                </c:pt>
                <c:pt idx="3">
                  <c:v>距离[0.61,0.685)</c:v>
                </c:pt>
                <c:pt idx="4">
                  <c:v>距离[0.685,0.76)</c:v>
                </c:pt>
              </c:strCache>
            </c:strRef>
          </c:cat>
          <c:val>
            <c:numRef>
              <c:f>'Location_N_0.57_d3_16%'!$D$26:$D$30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311157"/>
        <c:axId val="92447507"/>
      </c:barChart>
      <c:catAx>
        <c:axId val="2593111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447507"/>
        <c:crosses val="autoZero"/>
        <c:auto val="1"/>
        <c:lblAlgn val="ctr"/>
        <c:lblOffset val="100"/>
        <c:noMultiLvlLbl val="0"/>
      </c:catAx>
      <c:valAx>
        <c:axId val="924475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93111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'Location_N_0.801_d1_4%'!$C$32:$C$36</c:f>
              <c:strCache>
                <c:ptCount val="5"/>
                <c:pt idx="0">
                  <c:v>距离[0.61,0.685)</c:v>
                </c:pt>
                <c:pt idx="1">
                  <c:v>距离[0.685,0.76)</c:v>
                </c:pt>
                <c:pt idx="2">
                  <c:v>距离[0.76,0.835)</c:v>
                </c:pt>
                <c:pt idx="3">
                  <c:v>距离[0.835,0.91)</c:v>
                </c:pt>
                <c:pt idx="4">
                  <c:v>距离[0.91,0.985)</c:v>
                </c:pt>
              </c:strCache>
            </c:strRef>
          </c:cat>
          <c:val>
            <c:numRef>
              <c:f>'Location_N_0.801_d1_4%'!$D$32:$D$36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973394"/>
        <c:axId val="136554956"/>
      </c:barChart>
      <c:catAx>
        <c:axId val="1299733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6554956"/>
        <c:crosses val="autoZero"/>
        <c:auto val="1"/>
        <c:lblAlgn val="ctr"/>
        <c:lblOffset val="100"/>
        <c:noMultiLvlLbl val="0"/>
      </c:catAx>
      <c:valAx>
        <c:axId val="1365549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997339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'Location_N_0.801_d1_8%'!$C$31:$C$35</c:f>
              <c:strCache>
                <c:ptCount val="5"/>
                <c:pt idx="0">
                  <c:v>距离[0.61,0.685)</c:v>
                </c:pt>
                <c:pt idx="1">
                  <c:v>距离[0.685,0.76)</c:v>
                </c:pt>
                <c:pt idx="2">
                  <c:v>距离[0.76,0.835)</c:v>
                </c:pt>
                <c:pt idx="3">
                  <c:v>距离[0.835,0.91)</c:v>
                </c:pt>
                <c:pt idx="4">
                  <c:v>距离[0.91,0.985)</c:v>
                </c:pt>
              </c:strCache>
            </c:strRef>
          </c:cat>
          <c:val>
            <c:numRef>
              <c:f>'Location_N_0.801_d1_8%'!$D$31:$D$35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9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3658975"/>
        <c:axId val="698695110"/>
      </c:barChart>
      <c:catAx>
        <c:axId val="38365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8695110"/>
        <c:crosses val="autoZero"/>
        <c:auto val="1"/>
        <c:lblAlgn val="ctr"/>
        <c:lblOffset val="100"/>
        <c:noMultiLvlLbl val="0"/>
      </c:catAx>
      <c:valAx>
        <c:axId val="6986951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365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'Location_N_0.801_d1_12%'!$C$30:$C$34</c:f>
              <c:strCache>
                <c:ptCount val="5"/>
                <c:pt idx="0">
                  <c:v>距离[0.61,0.685)</c:v>
                </c:pt>
                <c:pt idx="1">
                  <c:v>距离[0.685,0.76)</c:v>
                </c:pt>
                <c:pt idx="2">
                  <c:v>距离[0.76,0.835)</c:v>
                </c:pt>
                <c:pt idx="3">
                  <c:v>距离[0.835,0.91)</c:v>
                </c:pt>
                <c:pt idx="4">
                  <c:v>距离[0.91,0.985)</c:v>
                </c:pt>
              </c:strCache>
            </c:strRef>
          </c:cat>
          <c:val>
            <c:numRef>
              <c:f>'Location_N_0.801_d1_12%'!$D$30:$D$34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8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6074391"/>
        <c:axId val="458084893"/>
      </c:barChart>
      <c:catAx>
        <c:axId val="656074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8084893"/>
        <c:crosses val="autoZero"/>
        <c:auto val="1"/>
        <c:lblAlgn val="ctr"/>
        <c:lblOffset val="100"/>
        <c:noMultiLvlLbl val="0"/>
      </c:catAx>
      <c:valAx>
        <c:axId val="4580848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074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'Location_N_0.801_d1_16%'!$C$29:$C$33</c:f>
              <c:strCache>
                <c:ptCount val="5"/>
                <c:pt idx="0">
                  <c:v>距离[0.61,0.685)</c:v>
                </c:pt>
                <c:pt idx="1">
                  <c:v>距离[0.685,0.76)</c:v>
                </c:pt>
                <c:pt idx="2">
                  <c:v>距离[0.76,0.835)</c:v>
                </c:pt>
                <c:pt idx="3">
                  <c:v>距离[0.835,0.91)</c:v>
                </c:pt>
                <c:pt idx="4">
                  <c:v>距离[0.91,0.985)</c:v>
                </c:pt>
              </c:strCache>
            </c:strRef>
          </c:cat>
          <c:val>
            <c:numRef>
              <c:f>'Location_N_0.801_d1_16%'!$D$29:$D$33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9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738472"/>
        <c:axId val="923224368"/>
      </c:barChart>
      <c:catAx>
        <c:axId val="989738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3224368"/>
        <c:crosses val="autoZero"/>
        <c:auto val="1"/>
        <c:lblAlgn val="ctr"/>
        <c:lblOffset val="100"/>
        <c:noMultiLvlLbl val="0"/>
      </c:catAx>
      <c:valAx>
        <c:axId val="92322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9738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'Location_N_0.724_d1_8%'!$C$30:$C$34</c:f>
              <c:strCache>
                <c:ptCount val="5"/>
                <c:pt idx="0">
                  <c:v>距离[0.535,0.61)</c:v>
                </c:pt>
                <c:pt idx="1">
                  <c:v>距离[0.61,0.685)</c:v>
                </c:pt>
                <c:pt idx="2">
                  <c:v>距离[0.685,0.76)</c:v>
                </c:pt>
                <c:pt idx="3">
                  <c:v>距离[0.76,0.835)</c:v>
                </c:pt>
                <c:pt idx="4">
                  <c:v>距离[0.835,0.91)</c:v>
                </c:pt>
              </c:strCache>
            </c:strRef>
          </c:cat>
          <c:val>
            <c:numRef>
              <c:f>'Location_N_0.724_d1_8%'!$D$30:$D$34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9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799418"/>
        <c:axId val="657823589"/>
      </c:barChart>
      <c:catAx>
        <c:axId val="2679941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7823589"/>
        <c:crosses val="autoZero"/>
        <c:auto val="1"/>
        <c:lblAlgn val="ctr"/>
        <c:lblOffset val="100"/>
        <c:noMultiLvlLbl val="0"/>
      </c:catAx>
      <c:valAx>
        <c:axId val="6578235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9941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'Location_N_0.801_d2_4%'!$C$32:$C$36</c:f>
              <c:strCache>
                <c:ptCount val="5"/>
                <c:pt idx="0">
                  <c:v>距离[0.61,0.685)</c:v>
                </c:pt>
                <c:pt idx="1">
                  <c:v>距离[0.685,0.76)</c:v>
                </c:pt>
                <c:pt idx="2">
                  <c:v>距离[0.76,0.835)</c:v>
                </c:pt>
                <c:pt idx="3">
                  <c:v>距离[0.835,0.91)</c:v>
                </c:pt>
                <c:pt idx="4">
                  <c:v>距离[0.91,0.985)</c:v>
                </c:pt>
              </c:strCache>
            </c:strRef>
          </c:cat>
          <c:val>
            <c:numRef>
              <c:f>'Location_N_0.801_d2_4%'!$D$32:$D$36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129680"/>
        <c:axId val="155459238"/>
      </c:barChart>
      <c:catAx>
        <c:axId val="32129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5459238"/>
        <c:crosses val="autoZero"/>
        <c:auto val="1"/>
        <c:lblAlgn val="ctr"/>
        <c:lblOffset val="100"/>
        <c:noMultiLvlLbl val="0"/>
      </c:catAx>
      <c:valAx>
        <c:axId val="155459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12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'Location_N_0.801_d2_8%'!$C$31:$C$35</c:f>
              <c:strCache>
                <c:ptCount val="5"/>
                <c:pt idx="0">
                  <c:v>距离[0.61,0.685)</c:v>
                </c:pt>
                <c:pt idx="1">
                  <c:v>距离[0.685,0.76)</c:v>
                </c:pt>
                <c:pt idx="2">
                  <c:v>距离[0.76,0.835)</c:v>
                </c:pt>
                <c:pt idx="3">
                  <c:v>距离[0.835,0.91)</c:v>
                </c:pt>
                <c:pt idx="4">
                  <c:v>距离[0.91,0.985)</c:v>
                </c:pt>
              </c:strCache>
            </c:strRef>
          </c:cat>
          <c:val>
            <c:numRef>
              <c:f>'Location_N_0.801_d2_8%'!$D$31:$D$35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9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0738697"/>
        <c:axId val="105910822"/>
      </c:barChart>
      <c:catAx>
        <c:axId val="75073869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5910822"/>
        <c:crosses val="autoZero"/>
        <c:auto val="1"/>
        <c:lblAlgn val="ctr"/>
        <c:lblOffset val="100"/>
        <c:noMultiLvlLbl val="0"/>
      </c:catAx>
      <c:valAx>
        <c:axId val="1059108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073869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'Location_N_0.801_d2_12%'!$C$30:$C$34</c:f>
              <c:strCache>
                <c:ptCount val="5"/>
                <c:pt idx="0">
                  <c:v>距离[0.61,0.685)</c:v>
                </c:pt>
                <c:pt idx="1">
                  <c:v>距离[0.685,0.76)</c:v>
                </c:pt>
                <c:pt idx="2">
                  <c:v>距离[0.76,0.835)</c:v>
                </c:pt>
                <c:pt idx="3">
                  <c:v>距离[0.835,0.91)</c:v>
                </c:pt>
                <c:pt idx="4">
                  <c:v>距离[0.91,0.985)</c:v>
                </c:pt>
              </c:strCache>
            </c:strRef>
          </c:cat>
          <c:val>
            <c:numRef>
              <c:f>'Location_N_0.801_d2_12%'!$D$30:$D$34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8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651759"/>
        <c:axId val="192790906"/>
      </c:barChart>
      <c:catAx>
        <c:axId val="484651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2790906"/>
        <c:crosses val="autoZero"/>
        <c:auto val="1"/>
        <c:lblAlgn val="ctr"/>
        <c:lblOffset val="100"/>
        <c:noMultiLvlLbl val="0"/>
      </c:catAx>
      <c:valAx>
        <c:axId val="1927909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465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'Location_N_0.801_d2_16%'!$C$29:$C$33</c:f>
              <c:strCache>
                <c:ptCount val="5"/>
                <c:pt idx="0">
                  <c:v>距离[0.61,0.685)</c:v>
                </c:pt>
                <c:pt idx="1">
                  <c:v>距离[0.685,0.76)</c:v>
                </c:pt>
                <c:pt idx="2">
                  <c:v>距离[0.76,0.835)</c:v>
                </c:pt>
                <c:pt idx="3">
                  <c:v>距离[0.835,0.91)</c:v>
                </c:pt>
                <c:pt idx="4">
                  <c:v>距离[0.91,0.985)</c:v>
                </c:pt>
              </c:strCache>
            </c:strRef>
          </c:cat>
          <c:val>
            <c:numRef>
              <c:f>'Location_N_0.801_d2_16%'!$D$29:$D$33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725127"/>
        <c:axId val="568279716"/>
      </c:barChart>
      <c:catAx>
        <c:axId val="196725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8279716"/>
        <c:crosses val="autoZero"/>
        <c:auto val="1"/>
        <c:lblAlgn val="ctr"/>
        <c:lblOffset val="100"/>
        <c:noMultiLvlLbl val="0"/>
      </c:catAx>
      <c:valAx>
        <c:axId val="5682797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6725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'Location_N_0.801_d3_4%'!$C$32:$C$36</c:f>
              <c:strCache>
                <c:ptCount val="5"/>
                <c:pt idx="0">
                  <c:v>距离[0.61,0.685)</c:v>
                </c:pt>
                <c:pt idx="1">
                  <c:v>距离[0.685,0.76)</c:v>
                </c:pt>
                <c:pt idx="2">
                  <c:v>距离[0.76,0.835)</c:v>
                </c:pt>
                <c:pt idx="3">
                  <c:v>距离[0.835,0.91)</c:v>
                </c:pt>
                <c:pt idx="4">
                  <c:v>距离[0.91,0.985)</c:v>
                </c:pt>
              </c:strCache>
            </c:strRef>
          </c:cat>
          <c:val>
            <c:numRef>
              <c:f>'Location_N_0.801_d3_4%'!$D$32:$D$36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3698408"/>
        <c:axId val="553954625"/>
      </c:barChart>
      <c:catAx>
        <c:axId val="533698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3954625"/>
        <c:crosses val="autoZero"/>
        <c:auto val="1"/>
        <c:lblAlgn val="ctr"/>
        <c:lblOffset val="100"/>
        <c:noMultiLvlLbl val="0"/>
      </c:catAx>
      <c:valAx>
        <c:axId val="5539546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369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'Location_N_0.801_d3_8%'!$C$31:$C$35</c:f>
              <c:strCache>
                <c:ptCount val="5"/>
                <c:pt idx="0">
                  <c:v>距离[0.61,0.685)</c:v>
                </c:pt>
                <c:pt idx="1">
                  <c:v>距离[0.685,0.76)</c:v>
                </c:pt>
                <c:pt idx="2">
                  <c:v>距离[0.76,0.835)</c:v>
                </c:pt>
                <c:pt idx="3">
                  <c:v>距离[0.835,0.91)</c:v>
                </c:pt>
                <c:pt idx="4">
                  <c:v>距离[0.91,0.985)</c:v>
                </c:pt>
              </c:strCache>
            </c:strRef>
          </c:cat>
          <c:val>
            <c:numRef>
              <c:f>'Location_N_0.801_d3_8%'!$D$31:$D$35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9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0711337"/>
        <c:axId val="389591995"/>
      </c:barChart>
      <c:catAx>
        <c:axId val="92071133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9591995"/>
        <c:crosses val="autoZero"/>
        <c:auto val="1"/>
        <c:lblAlgn val="ctr"/>
        <c:lblOffset val="100"/>
        <c:noMultiLvlLbl val="0"/>
      </c:catAx>
      <c:valAx>
        <c:axId val="3895919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071133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'Location_N_0.801_d3_12%'!$C$30:$C$34</c:f>
              <c:strCache>
                <c:ptCount val="5"/>
                <c:pt idx="0">
                  <c:v>距离[0.61,0.685)</c:v>
                </c:pt>
                <c:pt idx="1">
                  <c:v>距离[0.685,0.76)</c:v>
                </c:pt>
                <c:pt idx="2">
                  <c:v>距离[0.76,0.835)</c:v>
                </c:pt>
                <c:pt idx="3">
                  <c:v>距离[0.835,0.91)</c:v>
                </c:pt>
                <c:pt idx="4">
                  <c:v>距离[0.91,0.985)</c:v>
                </c:pt>
              </c:strCache>
            </c:strRef>
          </c:cat>
          <c:val>
            <c:numRef>
              <c:f>'Location_N_0.801_d3_12%'!$D$30:$D$34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8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289887"/>
        <c:axId val="127573784"/>
      </c:barChart>
      <c:catAx>
        <c:axId val="347289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7573784"/>
        <c:crosses val="autoZero"/>
        <c:auto val="1"/>
        <c:lblAlgn val="ctr"/>
        <c:lblOffset val="100"/>
        <c:noMultiLvlLbl val="0"/>
      </c:catAx>
      <c:valAx>
        <c:axId val="12757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728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'Location_N_0.801_d3_16%'!$C$29:$C$33</c:f>
              <c:strCache>
                <c:ptCount val="5"/>
                <c:pt idx="0">
                  <c:v>距离[0.61,0.685)</c:v>
                </c:pt>
                <c:pt idx="1">
                  <c:v>距离[0.685,0.76)</c:v>
                </c:pt>
                <c:pt idx="2">
                  <c:v>距离[0.76,0.835)</c:v>
                </c:pt>
                <c:pt idx="3">
                  <c:v>距离[0.835,0.91)</c:v>
                </c:pt>
                <c:pt idx="4">
                  <c:v>距离[0.91,0.985)</c:v>
                </c:pt>
              </c:strCache>
            </c:strRef>
          </c:cat>
          <c:val>
            <c:numRef>
              <c:f>'Location_N_0.801_d3_16%'!$D$29:$D$33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9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8718602"/>
        <c:axId val="807341436"/>
      </c:barChart>
      <c:catAx>
        <c:axId val="4787186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7341436"/>
        <c:crosses val="autoZero"/>
        <c:auto val="1"/>
        <c:lblAlgn val="ctr"/>
        <c:lblOffset val="100"/>
        <c:noMultiLvlLbl val="0"/>
      </c:catAx>
      <c:valAx>
        <c:axId val="8073414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871860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'Location_U_0.57_d1_4%'!$H$29:$H$53</c:f>
              <c:strCache>
                <c:ptCount val="25"/>
                <c:pt idx="0">
                  <c:v>距离[0.385,0.402)</c:v>
                </c:pt>
                <c:pt idx="1">
                  <c:v>距离[0.402,0.419)</c:v>
                </c:pt>
                <c:pt idx="2">
                  <c:v>距离[0.419,0.436)</c:v>
                </c:pt>
                <c:pt idx="3">
                  <c:v>距离[0.436,0.453)</c:v>
                </c:pt>
                <c:pt idx="4">
                  <c:v>距离[0.453,0.47)</c:v>
                </c:pt>
                <c:pt idx="5">
                  <c:v>距离[0.47,0.487)</c:v>
                </c:pt>
                <c:pt idx="6">
                  <c:v>距离[0.487,0.504)</c:v>
                </c:pt>
                <c:pt idx="7">
                  <c:v>距离[0.504,0.521)</c:v>
                </c:pt>
                <c:pt idx="8">
                  <c:v>距离[0.521,0.538)</c:v>
                </c:pt>
                <c:pt idx="9">
                  <c:v>距离[0.538,0.555)</c:v>
                </c:pt>
                <c:pt idx="10">
                  <c:v>距离[0.555,0.572)</c:v>
                </c:pt>
                <c:pt idx="11">
                  <c:v>距离[0.572,0.589)</c:v>
                </c:pt>
                <c:pt idx="12">
                  <c:v>距离[0.589,0.606)</c:v>
                </c:pt>
                <c:pt idx="13">
                  <c:v>距离[0.606,0.623)</c:v>
                </c:pt>
                <c:pt idx="14">
                  <c:v>距离[0.623,0.64)</c:v>
                </c:pt>
                <c:pt idx="15">
                  <c:v>距离[0.64,0.657)</c:v>
                </c:pt>
                <c:pt idx="16">
                  <c:v>距离[0.657,0.674)</c:v>
                </c:pt>
                <c:pt idx="17">
                  <c:v>距离[0.674,0.691)</c:v>
                </c:pt>
                <c:pt idx="18">
                  <c:v>距离[0.691,0.708)</c:v>
                </c:pt>
                <c:pt idx="19">
                  <c:v>距离[0.708,0.0.725)</c:v>
                </c:pt>
                <c:pt idx="20">
                  <c:v>距离[0.725,0.742)</c:v>
                </c:pt>
                <c:pt idx="21">
                  <c:v>距离[0.742,0.759)</c:v>
                </c:pt>
                <c:pt idx="22">
                  <c:v>距离[0.759,0.776)</c:v>
                </c:pt>
                <c:pt idx="23">
                  <c:v>距离[0.776,0.793)</c:v>
                </c:pt>
                <c:pt idx="24">
                  <c:v>距离[0.793,0.81)</c:v>
                </c:pt>
              </c:strCache>
            </c:strRef>
          </c:cat>
          <c:val>
            <c:numRef>
              <c:f>'Location_U_0.57_d1_4%'!$I$29:$I$53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470234"/>
        <c:axId val="467074001"/>
      </c:barChart>
      <c:catAx>
        <c:axId val="17047023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7074001"/>
        <c:crosses val="autoZero"/>
        <c:auto val="1"/>
        <c:lblAlgn val="ctr"/>
        <c:lblOffset val="100"/>
        <c:noMultiLvlLbl val="0"/>
      </c:catAx>
      <c:valAx>
        <c:axId val="4670740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047023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'Location_U_0.57_d1_8%'!$H$28:$H$51</c:f>
              <c:strCache>
                <c:ptCount val="24"/>
                <c:pt idx="0">
                  <c:v>距离[0.385,0.402)</c:v>
                </c:pt>
                <c:pt idx="1">
                  <c:v>距离[0.402,0.419)</c:v>
                </c:pt>
                <c:pt idx="2">
                  <c:v>距离[0.419,0.436)</c:v>
                </c:pt>
                <c:pt idx="3">
                  <c:v>距离[0.436,0.453)</c:v>
                </c:pt>
                <c:pt idx="4">
                  <c:v>距离[0.453,0.47)</c:v>
                </c:pt>
                <c:pt idx="5">
                  <c:v>距离[0.47,0.487)</c:v>
                </c:pt>
                <c:pt idx="6">
                  <c:v>距离[0.487,0.504)</c:v>
                </c:pt>
                <c:pt idx="7">
                  <c:v>距离[0.504,0.521)</c:v>
                </c:pt>
                <c:pt idx="8">
                  <c:v>距离[0.521,0.538)</c:v>
                </c:pt>
                <c:pt idx="9">
                  <c:v>距离[0.538,0.555)</c:v>
                </c:pt>
                <c:pt idx="10">
                  <c:v>距离[0.555,0.572)</c:v>
                </c:pt>
                <c:pt idx="11">
                  <c:v>距离[0.572,0.589)</c:v>
                </c:pt>
                <c:pt idx="12">
                  <c:v>距离[0.589,0.606)</c:v>
                </c:pt>
                <c:pt idx="13">
                  <c:v>距离[0.606,0.623)</c:v>
                </c:pt>
                <c:pt idx="14">
                  <c:v>距离[0.623,0.64)</c:v>
                </c:pt>
                <c:pt idx="15">
                  <c:v>距离[0.64,0.657)</c:v>
                </c:pt>
                <c:pt idx="16">
                  <c:v>距离[0.657,0.674)</c:v>
                </c:pt>
                <c:pt idx="17">
                  <c:v>距离[0.674,0.691)</c:v>
                </c:pt>
                <c:pt idx="18">
                  <c:v>距离[0.691,0.708)</c:v>
                </c:pt>
                <c:pt idx="19">
                  <c:v>距离[0.708,0.0.725)</c:v>
                </c:pt>
                <c:pt idx="20">
                  <c:v>距离[0.725,0.742)</c:v>
                </c:pt>
                <c:pt idx="21">
                  <c:v>距离[0.742,0.759)</c:v>
                </c:pt>
                <c:pt idx="22">
                  <c:v>距离[0.759,0.776)</c:v>
                </c:pt>
                <c:pt idx="23">
                  <c:v>距离[0.776,0.793)</c:v>
                </c:pt>
              </c:strCache>
            </c:strRef>
          </c:cat>
          <c:val>
            <c:numRef>
              <c:f>'Location_U_0.57_d1_8%'!$I$28:$I$51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9191071"/>
        <c:axId val="94184266"/>
      </c:barChart>
      <c:catAx>
        <c:axId val="359191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184266"/>
        <c:crosses val="autoZero"/>
        <c:auto val="1"/>
        <c:lblAlgn val="ctr"/>
        <c:lblOffset val="100"/>
        <c:noMultiLvlLbl val="0"/>
      </c:catAx>
      <c:valAx>
        <c:axId val="941842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919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'Location_N_0.724_d1_12%'!$C$29:$C$33</c:f>
              <c:strCache>
                <c:ptCount val="5"/>
                <c:pt idx="0">
                  <c:v>距离[0.535,0.61)</c:v>
                </c:pt>
                <c:pt idx="1">
                  <c:v>距离[0.61,0.685)</c:v>
                </c:pt>
                <c:pt idx="2">
                  <c:v>距离[0.685,0.76)</c:v>
                </c:pt>
                <c:pt idx="3">
                  <c:v>距离[0.76,0.835)</c:v>
                </c:pt>
                <c:pt idx="4">
                  <c:v>距离[0.835,0.91)</c:v>
                </c:pt>
              </c:strCache>
            </c:strRef>
          </c:cat>
          <c:val>
            <c:numRef>
              <c:f>'Location_N_0.724_d1_12%'!$D$29:$D$33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8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427350"/>
        <c:axId val="799381874"/>
      </c:barChart>
      <c:catAx>
        <c:axId val="21242735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9381874"/>
        <c:crosses val="autoZero"/>
        <c:auto val="1"/>
        <c:lblAlgn val="ctr"/>
        <c:lblOffset val="100"/>
        <c:noMultiLvlLbl val="0"/>
      </c:catAx>
      <c:valAx>
        <c:axId val="79938187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242735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'Location_U_0.57_d1_12%'!$H$27:$H$49</c:f>
              <c:strCache>
                <c:ptCount val="23"/>
                <c:pt idx="0">
                  <c:v>距离[0.385,0.402)</c:v>
                </c:pt>
                <c:pt idx="1">
                  <c:v>距离[0.402,0.419)</c:v>
                </c:pt>
                <c:pt idx="2">
                  <c:v>距离[0.419,0.436)</c:v>
                </c:pt>
                <c:pt idx="3">
                  <c:v>距离[0.436,0.453)</c:v>
                </c:pt>
                <c:pt idx="4">
                  <c:v>距离[0.453,0.47)</c:v>
                </c:pt>
                <c:pt idx="5">
                  <c:v>距离[0.47,0.487)</c:v>
                </c:pt>
                <c:pt idx="6">
                  <c:v>距离[0.487,0.504)</c:v>
                </c:pt>
                <c:pt idx="7">
                  <c:v>距离[0.504,0.521)</c:v>
                </c:pt>
                <c:pt idx="8">
                  <c:v>距离[0.521,0.538)</c:v>
                </c:pt>
                <c:pt idx="9">
                  <c:v>距离[0.538,0.555)</c:v>
                </c:pt>
                <c:pt idx="10">
                  <c:v>距离[0.555,0.572)</c:v>
                </c:pt>
                <c:pt idx="11">
                  <c:v>距离[0.572,0.589)</c:v>
                </c:pt>
                <c:pt idx="12">
                  <c:v>距离[0.589,0.606)</c:v>
                </c:pt>
                <c:pt idx="13">
                  <c:v>距离[0.606,0.623)</c:v>
                </c:pt>
                <c:pt idx="14">
                  <c:v>距离[0.623,0.64)</c:v>
                </c:pt>
                <c:pt idx="15">
                  <c:v>距离[0.64,0.657)</c:v>
                </c:pt>
                <c:pt idx="16">
                  <c:v>距离[0.657,0.674)</c:v>
                </c:pt>
                <c:pt idx="17">
                  <c:v>距离[0.674,0.691)</c:v>
                </c:pt>
                <c:pt idx="18">
                  <c:v>距离[0.691,0.708)</c:v>
                </c:pt>
                <c:pt idx="19">
                  <c:v>距离[0.708,0.0.725)</c:v>
                </c:pt>
                <c:pt idx="20">
                  <c:v>距离[0.725,0.742)</c:v>
                </c:pt>
                <c:pt idx="21">
                  <c:v>距离[0.742,0.759)</c:v>
                </c:pt>
                <c:pt idx="22">
                  <c:v>距离[0.759,0.776)</c:v>
                </c:pt>
              </c:strCache>
            </c:strRef>
          </c:cat>
          <c:val>
            <c:numRef>
              <c:f>'Location_U_0.57_d1_12%'!$I$27:$I$49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589319"/>
        <c:axId val="886311482"/>
      </c:barChart>
      <c:catAx>
        <c:axId val="88589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6311482"/>
        <c:crosses val="autoZero"/>
        <c:auto val="1"/>
        <c:lblAlgn val="ctr"/>
        <c:lblOffset val="100"/>
        <c:noMultiLvlLbl val="0"/>
      </c:catAx>
      <c:valAx>
        <c:axId val="8863114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589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'Location_U_0.57_d1_16%'!$H$26:$H$47</c:f>
              <c:strCache>
                <c:ptCount val="22"/>
                <c:pt idx="0">
                  <c:v>距离[0.385,0.402)</c:v>
                </c:pt>
                <c:pt idx="1">
                  <c:v>距离[0.402,0.419)</c:v>
                </c:pt>
                <c:pt idx="2">
                  <c:v>距离[0.419,0.436)</c:v>
                </c:pt>
                <c:pt idx="3">
                  <c:v>距离[0.436,0.453)</c:v>
                </c:pt>
                <c:pt idx="4">
                  <c:v>距离[0.453,0.47)</c:v>
                </c:pt>
                <c:pt idx="5">
                  <c:v>距离[0.47,0.487)</c:v>
                </c:pt>
                <c:pt idx="6">
                  <c:v>距离[0.487,0.504)</c:v>
                </c:pt>
                <c:pt idx="7">
                  <c:v>距离[0.504,0.521)</c:v>
                </c:pt>
                <c:pt idx="8">
                  <c:v>距离[0.521,0.538)</c:v>
                </c:pt>
                <c:pt idx="9">
                  <c:v>距离[0.538,0.555)</c:v>
                </c:pt>
                <c:pt idx="10">
                  <c:v>距离[0.555,0.572)</c:v>
                </c:pt>
                <c:pt idx="11">
                  <c:v>距离[0.572,0.589)</c:v>
                </c:pt>
                <c:pt idx="12">
                  <c:v>距离[0.589,0.606)</c:v>
                </c:pt>
                <c:pt idx="13">
                  <c:v>距离[0.606,0.623)</c:v>
                </c:pt>
                <c:pt idx="14">
                  <c:v>距离[0.623,0.64)</c:v>
                </c:pt>
                <c:pt idx="15">
                  <c:v>距离[0.64,0.657)</c:v>
                </c:pt>
                <c:pt idx="16">
                  <c:v>距离[0.657,0.674)</c:v>
                </c:pt>
                <c:pt idx="17">
                  <c:v>距离[0.674,0.691)</c:v>
                </c:pt>
                <c:pt idx="18">
                  <c:v>距离[0.691,0.708)</c:v>
                </c:pt>
                <c:pt idx="19">
                  <c:v>距离[0.708,0.0.725)</c:v>
                </c:pt>
                <c:pt idx="20">
                  <c:v>距离[0.725,0.742)</c:v>
                </c:pt>
                <c:pt idx="21">
                  <c:v>距离[0.742,0.759)</c:v>
                </c:pt>
              </c:strCache>
            </c:strRef>
          </c:cat>
          <c:val>
            <c:numRef>
              <c:f>'Location_U_0.57_d1_16%'!$I$26:$I$47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7149649"/>
        <c:axId val="927166253"/>
      </c:barChart>
      <c:catAx>
        <c:axId val="98714964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7166253"/>
        <c:crosses val="autoZero"/>
        <c:auto val="1"/>
        <c:lblAlgn val="ctr"/>
        <c:lblOffset val="100"/>
        <c:noMultiLvlLbl val="0"/>
      </c:catAx>
      <c:valAx>
        <c:axId val="9271662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714964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'Location_U_0.57_d2_4%'!$H$29:$H$53</c:f>
              <c:strCache>
                <c:ptCount val="25"/>
                <c:pt idx="0">
                  <c:v>距离[0.385,0.402)</c:v>
                </c:pt>
                <c:pt idx="1">
                  <c:v>距离[0.402,0.419)</c:v>
                </c:pt>
                <c:pt idx="2">
                  <c:v>距离[0.419,0.436)</c:v>
                </c:pt>
                <c:pt idx="3">
                  <c:v>距离[0.436,0.453)</c:v>
                </c:pt>
                <c:pt idx="4">
                  <c:v>距离[0.453,0.47)</c:v>
                </c:pt>
                <c:pt idx="5">
                  <c:v>距离[0.47,0.487)</c:v>
                </c:pt>
                <c:pt idx="6">
                  <c:v>距离[0.487,0.504)</c:v>
                </c:pt>
                <c:pt idx="7">
                  <c:v>距离[0.504,0.521)</c:v>
                </c:pt>
                <c:pt idx="8">
                  <c:v>距离[0.521,0.538)</c:v>
                </c:pt>
                <c:pt idx="9">
                  <c:v>距离[0.538,0.555)</c:v>
                </c:pt>
                <c:pt idx="10">
                  <c:v>距离[0.555,0.572)</c:v>
                </c:pt>
                <c:pt idx="11">
                  <c:v>距离[0.572,0.589)</c:v>
                </c:pt>
                <c:pt idx="12">
                  <c:v>距离[0.589,0.606)</c:v>
                </c:pt>
                <c:pt idx="13">
                  <c:v>距离[0.606,0.623)</c:v>
                </c:pt>
                <c:pt idx="14">
                  <c:v>距离[0.623,0.64)</c:v>
                </c:pt>
                <c:pt idx="15">
                  <c:v>距离[0.64,0.657)</c:v>
                </c:pt>
                <c:pt idx="16">
                  <c:v>距离[0.657,0.674)</c:v>
                </c:pt>
                <c:pt idx="17">
                  <c:v>距离[0.674,0.691)</c:v>
                </c:pt>
                <c:pt idx="18">
                  <c:v>距离[0.691,0.708)</c:v>
                </c:pt>
                <c:pt idx="19">
                  <c:v>距离[0.708,0.0.725)</c:v>
                </c:pt>
                <c:pt idx="20">
                  <c:v>距离[0.725,0.742)</c:v>
                </c:pt>
                <c:pt idx="21">
                  <c:v>距离[0.742,0.759)</c:v>
                </c:pt>
                <c:pt idx="22">
                  <c:v>距离[0.759,0.776)</c:v>
                </c:pt>
                <c:pt idx="23">
                  <c:v>距离[0.776,0.793)</c:v>
                </c:pt>
                <c:pt idx="24">
                  <c:v>距离[0.793,0.81)</c:v>
                </c:pt>
              </c:strCache>
            </c:strRef>
          </c:cat>
          <c:val>
            <c:numRef>
              <c:f>'Location_U_0.57_d2_4%'!$I$29:$I$53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151078"/>
        <c:axId val="228548616"/>
      </c:barChart>
      <c:catAx>
        <c:axId val="40515107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8548616"/>
        <c:crosses val="autoZero"/>
        <c:auto val="1"/>
        <c:lblAlgn val="ctr"/>
        <c:lblOffset val="100"/>
        <c:noMultiLvlLbl val="0"/>
      </c:catAx>
      <c:valAx>
        <c:axId val="22854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515107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'Location_U_0.57_d2_8%'!$H$28:$H$51</c:f>
              <c:strCache>
                <c:ptCount val="24"/>
                <c:pt idx="0">
                  <c:v>距离[0.385,0.402)</c:v>
                </c:pt>
                <c:pt idx="1">
                  <c:v>距离[0.402,0.419)</c:v>
                </c:pt>
                <c:pt idx="2">
                  <c:v>距离[0.419,0.436)</c:v>
                </c:pt>
                <c:pt idx="3">
                  <c:v>距离[0.436,0.453)</c:v>
                </c:pt>
                <c:pt idx="4">
                  <c:v>距离[0.453,0.47)</c:v>
                </c:pt>
                <c:pt idx="5">
                  <c:v>距离[0.47,0.487)</c:v>
                </c:pt>
                <c:pt idx="6">
                  <c:v>距离[0.487,0.504)</c:v>
                </c:pt>
                <c:pt idx="7">
                  <c:v>距离[0.504,0.521)</c:v>
                </c:pt>
                <c:pt idx="8">
                  <c:v>距离[0.521,0.538)</c:v>
                </c:pt>
                <c:pt idx="9">
                  <c:v>距离[0.538,0.555)</c:v>
                </c:pt>
                <c:pt idx="10">
                  <c:v>距离[0.555,0.572)</c:v>
                </c:pt>
                <c:pt idx="11">
                  <c:v>距离[0.572,0.589)</c:v>
                </c:pt>
                <c:pt idx="12">
                  <c:v>距离[0.589,0.606)</c:v>
                </c:pt>
                <c:pt idx="13">
                  <c:v>距离[0.606,0.623)</c:v>
                </c:pt>
                <c:pt idx="14">
                  <c:v>距离[0.623,0.64)</c:v>
                </c:pt>
                <c:pt idx="15">
                  <c:v>距离[0.64,0.657)</c:v>
                </c:pt>
                <c:pt idx="16">
                  <c:v>距离[0.657,0.674)</c:v>
                </c:pt>
                <c:pt idx="17">
                  <c:v>距离[0.674,0.691)</c:v>
                </c:pt>
                <c:pt idx="18">
                  <c:v>距离[0.691,0.708)</c:v>
                </c:pt>
                <c:pt idx="19">
                  <c:v>距离[0.708,0.0.725)</c:v>
                </c:pt>
                <c:pt idx="20">
                  <c:v>距离[0.725,0.742)</c:v>
                </c:pt>
                <c:pt idx="21">
                  <c:v>距离[0.742,0.759)</c:v>
                </c:pt>
                <c:pt idx="22">
                  <c:v>距离[0.759,0.776)</c:v>
                </c:pt>
                <c:pt idx="23">
                  <c:v>距离[0.776,0.793)</c:v>
                </c:pt>
              </c:strCache>
            </c:strRef>
          </c:cat>
          <c:val>
            <c:numRef>
              <c:f>'Location_U_0.57_d2_8%'!$I$28:$I$51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8762080"/>
        <c:axId val="704818721"/>
      </c:barChart>
      <c:catAx>
        <c:axId val="318762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4818721"/>
        <c:crosses val="autoZero"/>
        <c:auto val="1"/>
        <c:lblAlgn val="ctr"/>
        <c:lblOffset val="100"/>
        <c:noMultiLvlLbl val="0"/>
      </c:catAx>
      <c:valAx>
        <c:axId val="7048187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876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'Location_U_0.57_d2_12%'!$H$27:$H$49</c:f>
              <c:strCache>
                <c:ptCount val="23"/>
                <c:pt idx="0">
                  <c:v>距离[0.385,0.402)</c:v>
                </c:pt>
                <c:pt idx="1">
                  <c:v>距离[0.402,0.419)</c:v>
                </c:pt>
                <c:pt idx="2">
                  <c:v>距离[0.419,0.436)</c:v>
                </c:pt>
                <c:pt idx="3">
                  <c:v>距离[0.436,0.453)</c:v>
                </c:pt>
                <c:pt idx="4">
                  <c:v>距离[0.453,0.47)</c:v>
                </c:pt>
                <c:pt idx="5">
                  <c:v>距离[0.47,0.487)</c:v>
                </c:pt>
                <c:pt idx="6">
                  <c:v>距离[0.487,0.504)</c:v>
                </c:pt>
                <c:pt idx="7">
                  <c:v>距离[0.504,0.521)</c:v>
                </c:pt>
                <c:pt idx="8">
                  <c:v>距离[0.521,0.538)</c:v>
                </c:pt>
                <c:pt idx="9">
                  <c:v>距离[0.538,0.555)</c:v>
                </c:pt>
                <c:pt idx="10">
                  <c:v>距离[0.555,0.572)</c:v>
                </c:pt>
                <c:pt idx="11">
                  <c:v>距离[0.572,0.589)</c:v>
                </c:pt>
                <c:pt idx="12">
                  <c:v>距离[0.589,0.606)</c:v>
                </c:pt>
                <c:pt idx="13">
                  <c:v>距离[0.606,0.623)</c:v>
                </c:pt>
                <c:pt idx="14">
                  <c:v>距离[0.623,0.64)</c:v>
                </c:pt>
                <c:pt idx="15">
                  <c:v>距离[0.64,0.657)</c:v>
                </c:pt>
                <c:pt idx="16">
                  <c:v>距离[0.657,0.674)</c:v>
                </c:pt>
                <c:pt idx="17">
                  <c:v>距离[0.674,0.691)</c:v>
                </c:pt>
                <c:pt idx="18">
                  <c:v>距离[0.691,0.708)</c:v>
                </c:pt>
                <c:pt idx="19">
                  <c:v>距离[0.708,0.0.725)</c:v>
                </c:pt>
                <c:pt idx="20">
                  <c:v>距离[0.725,0.742)</c:v>
                </c:pt>
                <c:pt idx="21">
                  <c:v>距离[0.742,0.759)</c:v>
                </c:pt>
                <c:pt idx="22">
                  <c:v>距离[0.759,0.776)</c:v>
                </c:pt>
              </c:strCache>
            </c:strRef>
          </c:cat>
          <c:val>
            <c:numRef>
              <c:f>'Location_U_0.57_d2_12%'!$I$27:$I$49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980344"/>
        <c:axId val="593638264"/>
      </c:barChart>
      <c:catAx>
        <c:axId val="596980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3638264"/>
        <c:crosses val="autoZero"/>
        <c:auto val="1"/>
        <c:lblAlgn val="ctr"/>
        <c:lblOffset val="100"/>
        <c:noMultiLvlLbl val="0"/>
      </c:catAx>
      <c:valAx>
        <c:axId val="59363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6980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'Location_U_0.57_d2_16%'!$H$26:$H$47</c:f>
              <c:strCache>
                <c:ptCount val="22"/>
                <c:pt idx="0">
                  <c:v>距离[0.385,0.402)</c:v>
                </c:pt>
                <c:pt idx="1">
                  <c:v>距离[0.402,0.419)</c:v>
                </c:pt>
                <c:pt idx="2">
                  <c:v>距离[0.419,0.436)</c:v>
                </c:pt>
                <c:pt idx="3">
                  <c:v>距离[0.436,0.453)</c:v>
                </c:pt>
                <c:pt idx="4">
                  <c:v>距离[0.453,0.47)</c:v>
                </c:pt>
                <c:pt idx="5">
                  <c:v>距离[0.47,0.487)</c:v>
                </c:pt>
                <c:pt idx="6">
                  <c:v>距离[0.487,0.504)</c:v>
                </c:pt>
                <c:pt idx="7">
                  <c:v>距离[0.504,0.521)</c:v>
                </c:pt>
                <c:pt idx="8">
                  <c:v>距离[0.521,0.538)</c:v>
                </c:pt>
                <c:pt idx="9">
                  <c:v>距离[0.538,0.555)</c:v>
                </c:pt>
                <c:pt idx="10">
                  <c:v>距离[0.555,0.572)</c:v>
                </c:pt>
                <c:pt idx="11">
                  <c:v>距离[0.572,0.589)</c:v>
                </c:pt>
                <c:pt idx="12">
                  <c:v>距离[0.589,0.606)</c:v>
                </c:pt>
                <c:pt idx="13">
                  <c:v>距离[0.606,0.623)</c:v>
                </c:pt>
                <c:pt idx="14">
                  <c:v>距离[0.623,0.64)</c:v>
                </c:pt>
                <c:pt idx="15">
                  <c:v>距离[0.64,0.657)</c:v>
                </c:pt>
                <c:pt idx="16">
                  <c:v>距离[0.657,0.674)</c:v>
                </c:pt>
                <c:pt idx="17">
                  <c:v>距离[0.674,0.691)</c:v>
                </c:pt>
                <c:pt idx="18">
                  <c:v>距离[0.691,0.708)</c:v>
                </c:pt>
                <c:pt idx="19">
                  <c:v>距离[0.708,0.0.725)</c:v>
                </c:pt>
                <c:pt idx="20">
                  <c:v>距离[0.725,0.742)</c:v>
                </c:pt>
                <c:pt idx="21">
                  <c:v>距离[0.742,0.759)</c:v>
                </c:pt>
              </c:strCache>
            </c:strRef>
          </c:cat>
          <c:val>
            <c:numRef>
              <c:f>'Location_U_0.57_d2_16%'!$I$26:$I$47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5831388"/>
        <c:axId val="418859810"/>
      </c:barChart>
      <c:catAx>
        <c:axId val="9558313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8859810"/>
        <c:crosses val="autoZero"/>
        <c:auto val="1"/>
        <c:lblAlgn val="ctr"/>
        <c:lblOffset val="100"/>
        <c:noMultiLvlLbl val="0"/>
      </c:catAx>
      <c:valAx>
        <c:axId val="4188598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58313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'Location_U_0.57_d3_4%'!$H$29:$H$53</c:f>
              <c:strCache>
                <c:ptCount val="25"/>
                <c:pt idx="0">
                  <c:v>距离[0.385,0.402)</c:v>
                </c:pt>
                <c:pt idx="1">
                  <c:v>距离[0.402,0.419)</c:v>
                </c:pt>
                <c:pt idx="2">
                  <c:v>距离[0.419,0.436)</c:v>
                </c:pt>
                <c:pt idx="3">
                  <c:v>距离[0.436,0.453)</c:v>
                </c:pt>
                <c:pt idx="4">
                  <c:v>距离[0.453,0.47)</c:v>
                </c:pt>
                <c:pt idx="5">
                  <c:v>距离[0.47,0.487)</c:v>
                </c:pt>
                <c:pt idx="6">
                  <c:v>距离[0.487,0.504)</c:v>
                </c:pt>
                <c:pt idx="7">
                  <c:v>距离[0.504,0.521)</c:v>
                </c:pt>
                <c:pt idx="8">
                  <c:v>距离[0.521,0.538)</c:v>
                </c:pt>
                <c:pt idx="9">
                  <c:v>距离[0.538,0.555)</c:v>
                </c:pt>
                <c:pt idx="10">
                  <c:v>距离[0.555,0.572)</c:v>
                </c:pt>
                <c:pt idx="11">
                  <c:v>距离[0.572,0.589)</c:v>
                </c:pt>
                <c:pt idx="12">
                  <c:v>距离[0.589,0.606)</c:v>
                </c:pt>
                <c:pt idx="13">
                  <c:v>距离[0.606,0.623)</c:v>
                </c:pt>
                <c:pt idx="14">
                  <c:v>距离[0.623,0.64)</c:v>
                </c:pt>
                <c:pt idx="15">
                  <c:v>距离[0.64,0.657)</c:v>
                </c:pt>
                <c:pt idx="16">
                  <c:v>距离[0.657,0.674)</c:v>
                </c:pt>
                <c:pt idx="17">
                  <c:v>距离[0.674,0.691)</c:v>
                </c:pt>
                <c:pt idx="18">
                  <c:v>距离[0.691,0.708)</c:v>
                </c:pt>
                <c:pt idx="19">
                  <c:v>距离[0.708,0.0.725)</c:v>
                </c:pt>
                <c:pt idx="20">
                  <c:v>距离[0.725,0.742)</c:v>
                </c:pt>
                <c:pt idx="21">
                  <c:v>距离[0.742,0.759)</c:v>
                </c:pt>
                <c:pt idx="22">
                  <c:v>距离[0.759,0.776)</c:v>
                </c:pt>
                <c:pt idx="23">
                  <c:v>距离[0.776,0.793)</c:v>
                </c:pt>
                <c:pt idx="24">
                  <c:v>距离[0.793,0.81)</c:v>
                </c:pt>
              </c:strCache>
            </c:strRef>
          </c:cat>
          <c:val>
            <c:numRef>
              <c:f>'Location_U_0.57_d3_4%'!$I$29:$I$53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356244"/>
        <c:axId val="754217820"/>
      </c:barChart>
      <c:catAx>
        <c:axId val="533562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4217820"/>
        <c:crosses val="autoZero"/>
        <c:auto val="1"/>
        <c:lblAlgn val="ctr"/>
        <c:lblOffset val="100"/>
        <c:noMultiLvlLbl val="0"/>
      </c:catAx>
      <c:valAx>
        <c:axId val="7542178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3562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'Location_U_0.57_d3_8%'!$H$28:$H$51</c:f>
              <c:strCache>
                <c:ptCount val="24"/>
                <c:pt idx="0">
                  <c:v>距离[0.385,0.402)</c:v>
                </c:pt>
                <c:pt idx="1">
                  <c:v>距离[0.402,0.419)</c:v>
                </c:pt>
                <c:pt idx="2">
                  <c:v>距离[0.419,0.436)</c:v>
                </c:pt>
                <c:pt idx="3">
                  <c:v>距离[0.436,0.453)</c:v>
                </c:pt>
                <c:pt idx="4">
                  <c:v>距离[0.453,0.47)</c:v>
                </c:pt>
                <c:pt idx="5">
                  <c:v>距离[0.47,0.487)</c:v>
                </c:pt>
                <c:pt idx="6">
                  <c:v>距离[0.487,0.504)</c:v>
                </c:pt>
                <c:pt idx="7">
                  <c:v>距离[0.504,0.521)</c:v>
                </c:pt>
                <c:pt idx="8">
                  <c:v>距离[0.521,0.538)</c:v>
                </c:pt>
                <c:pt idx="9">
                  <c:v>距离[0.538,0.555)</c:v>
                </c:pt>
                <c:pt idx="10">
                  <c:v>距离[0.555,0.572)</c:v>
                </c:pt>
                <c:pt idx="11">
                  <c:v>距离[0.572,0.589)</c:v>
                </c:pt>
                <c:pt idx="12">
                  <c:v>距离[0.589,0.606)</c:v>
                </c:pt>
                <c:pt idx="13">
                  <c:v>距离[0.606,0.623)</c:v>
                </c:pt>
                <c:pt idx="14">
                  <c:v>距离[0.623,0.64)</c:v>
                </c:pt>
                <c:pt idx="15">
                  <c:v>距离[0.64,0.657)</c:v>
                </c:pt>
                <c:pt idx="16">
                  <c:v>距离[0.657,0.674)</c:v>
                </c:pt>
                <c:pt idx="17">
                  <c:v>距离[0.674,0.691)</c:v>
                </c:pt>
                <c:pt idx="18">
                  <c:v>距离[0.691,0.708)</c:v>
                </c:pt>
                <c:pt idx="19">
                  <c:v>距离[0.708,0.0.725)</c:v>
                </c:pt>
                <c:pt idx="20">
                  <c:v>距离[0.725,0.742)</c:v>
                </c:pt>
                <c:pt idx="21">
                  <c:v>距离[0.742,0.759)</c:v>
                </c:pt>
                <c:pt idx="22">
                  <c:v>距离[0.759,0.776)</c:v>
                </c:pt>
                <c:pt idx="23">
                  <c:v>距离[0.776,0.793)</c:v>
                </c:pt>
              </c:strCache>
            </c:strRef>
          </c:cat>
          <c:val>
            <c:numRef>
              <c:f>'Location_U_0.57_d3_8%'!$I$28:$I$51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582719"/>
        <c:axId val="691799091"/>
      </c:barChart>
      <c:catAx>
        <c:axId val="412582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1799091"/>
        <c:crosses val="autoZero"/>
        <c:auto val="1"/>
        <c:lblAlgn val="ctr"/>
        <c:lblOffset val="100"/>
        <c:noMultiLvlLbl val="0"/>
      </c:catAx>
      <c:valAx>
        <c:axId val="6917990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258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'Location_U_0.57_d3_12%'!$H$27:$H$49</c:f>
              <c:strCache>
                <c:ptCount val="23"/>
                <c:pt idx="0">
                  <c:v>距离[0.385,0.402)</c:v>
                </c:pt>
                <c:pt idx="1">
                  <c:v>距离[0.402,0.419)</c:v>
                </c:pt>
                <c:pt idx="2">
                  <c:v>距离[0.419,0.436)</c:v>
                </c:pt>
                <c:pt idx="3">
                  <c:v>距离[0.436,0.453)</c:v>
                </c:pt>
                <c:pt idx="4">
                  <c:v>距离[0.453,0.47)</c:v>
                </c:pt>
                <c:pt idx="5">
                  <c:v>距离[0.47,0.487)</c:v>
                </c:pt>
                <c:pt idx="6">
                  <c:v>距离[0.487,0.504)</c:v>
                </c:pt>
                <c:pt idx="7">
                  <c:v>距离[0.504,0.521)</c:v>
                </c:pt>
                <c:pt idx="8">
                  <c:v>距离[0.521,0.538)</c:v>
                </c:pt>
                <c:pt idx="9">
                  <c:v>距离[0.538,0.555)</c:v>
                </c:pt>
                <c:pt idx="10">
                  <c:v>距离[0.555,0.572)</c:v>
                </c:pt>
                <c:pt idx="11">
                  <c:v>距离[0.572,0.589)</c:v>
                </c:pt>
                <c:pt idx="12">
                  <c:v>距离[0.589,0.606)</c:v>
                </c:pt>
                <c:pt idx="13">
                  <c:v>距离[0.606,0.623)</c:v>
                </c:pt>
                <c:pt idx="14">
                  <c:v>距离[0.623,0.64)</c:v>
                </c:pt>
                <c:pt idx="15">
                  <c:v>距离[0.64,0.657)</c:v>
                </c:pt>
                <c:pt idx="16">
                  <c:v>距离[0.657,0.674)</c:v>
                </c:pt>
                <c:pt idx="17">
                  <c:v>距离[0.674,0.691)</c:v>
                </c:pt>
                <c:pt idx="18">
                  <c:v>距离[0.691,0.708)</c:v>
                </c:pt>
                <c:pt idx="19">
                  <c:v>距离[0.708,0.0.725)</c:v>
                </c:pt>
                <c:pt idx="20">
                  <c:v>距离[0.725,0.742)</c:v>
                </c:pt>
                <c:pt idx="21">
                  <c:v>距离[0.742,0.759)</c:v>
                </c:pt>
                <c:pt idx="22">
                  <c:v>距离[0.759,0.776)</c:v>
                </c:pt>
              </c:strCache>
            </c:strRef>
          </c:cat>
          <c:val>
            <c:numRef>
              <c:f>'Location_U_0.57_d3_12%'!$I$27:$I$49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0821382"/>
        <c:axId val="818857619"/>
      </c:barChart>
      <c:catAx>
        <c:axId val="63082138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8857619"/>
        <c:crosses val="autoZero"/>
        <c:auto val="1"/>
        <c:lblAlgn val="ctr"/>
        <c:lblOffset val="100"/>
        <c:noMultiLvlLbl val="0"/>
      </c:catAx>
      <c:valAx>
        <c:axId val="8188576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082138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'Location_U_0.57_d3_16%'!$I$25</c:f>
              <c:strCache>
                <c:ptCount val="1"/>
                <c:pt idx="0">
                  <c:v>实验次数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'Location_U_0.57_d3_16%'!$H$26:$H$47</c:f>
              <c:strCache>
                <c:ptCount val="22"/>
                <c:pt idx="0">
                  <c:v>距离[0.385,0.402)</c:v>
                </c:pt>
                <c:pt idx="1">
                  <c:v>距离[0.402,0.419)</c:v>
                </c:pt>
                <c:pt idx="2">
                  <c:v>距离[0.419,0.436)</c:v>
                </c:pt>
                <c:pt idx="3">
                  <c:v>距离[0.436,0.453)</c:v>
                </c:pt>
                <c:pt idx="4">
                  <c:v>距离[0.453,0.47)</c:v>
                </c:pt>
                <c:pt idx="5">
                  <c:v>距离[0.47,0.487)</c:v>
                </c:pt>
                <c:pt idx="6">
                  <c:v>距离[0.487,0.504)</c:v>
                </c:pt>
                <c:pt idx="7">
                  <c:v>距离[0.504,0.521)</c:v>
                </c:pt>
                <c:pt idx="8">
                  <c:v>距离[0.521,0.538)</c:v>
                </c:pt>
                <c:pt idx="9">
                  <c:v>距离[0.538,0.555)</c:v>
                </c:pt>
                <c:pt idx="10">
                  <c:v>距离[0.555,0.572)</c:v>
                </c:pt>
                <c:pt idx="11">
                  <c:v>距离[0.572,0.589)</c:v>
                </c:pt>
                <c:pt idx="12">
                  <c:v>距离[0.589,0.606)</c:v>
                </c:pt>
                <c:pt idx="13">
                  <c:v>距离[0.606,0.623)</c:v>
                </c:pt>
                <c:pt idx="14">
                  <c:v>距离[0.623,0.64)</c:v>
                </c:pt>
                <c:pt idx="15">
                  <c:v>距离[0.64,0.657)</c:v>
                </c:pt>
                <c:pt idx="16">
                  <c:v>距离[0.657,0.674)</c:v>
                </c:pt>
                <c:pt idx="17">
                  <c:v>距离[0.674,0.691)</c:v>
                </c:pt>
                <c:pt idx="18">
                  <c:v>距离[0.691,0.708)</c:v>
                </c:pt>
                <c:pt idx="19">
                  <c:v>距离[0.708,0.0.725)</c:v>
                </c:pt>
                <c:pt idx="20">
                  <c:v>距离[0.725,0.742)</c:v>
                </c:pt>
                <c:pt idx="21">
                  <c:v>距离[0.742,0.759)</c:v>
                </c:pt>
              </c:strCache>
            </c:strRef>
          </c:cat>
          <c:val>
            <c:numRef>
              <c:f>'Location_U_0.57_d3_16%'!$I$26:$I$47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630047"/>
        <c:axId val="580014413"/>
      </c:barChart>
      <c:catAx>
        <c:axId val="580630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0014413"/>
        <c:crosses val="autoZero"/>
        <c:auto val="1"/>
        <c:lblAlgn val="ctr"/>
        <c:lblOffset val="100"/>
        <c:noMultiLvlLbl val="0"/>
      </c:catAx>
      <c:valAx>
        <c:axId val="5800144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063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'Location_N_0.724_d1_16%'!$C$28:$C$32</c:f>
              <c:strCache>
                <c:ptCount val="5"/>
                <c:pt idx="0">
                  <c:v>距离[0.535,0.61)</c:v>
                </c:pt>
                <c:pt idx="1">
                  <c:v>距离[0.61,0.685)</c:v>
                </c:pt>
                <c:pt idx="2">
                  <c:v>距离[0.685,0.76)</c:v>
                </c:pt>
                <c:pt idx="3">
                  <c:v>距离[0.76,0.835)</c:v>
                </c:pt>
                <c:pt idx="4">
                  <c:v>距离[0.835,0.91)</c:v>
                </c:pt>
              </c:strCache>
            </c:strRef>
          </c:cat>
          <c:val>
            <c:numRef>
              <c:f>'Location_N_0.724_d1_16%'!$D$28:$D$32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9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4456242"/>
        <c:axId val="509971345"/>
      </c:barChart>
      <c:catAx>
        <c:axId val="52445624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9971345"/>
        <c:crosses val="autoZero"/>
        <c:auto val="1"/>
        <c:lblAlgn val="ctr"/>
        <c:lblOffset val="100"/>
        <c:noMultiLvlLbl val="0"/>
      </c:catAx>
      <c:valAx>
        <c:axId val="5099713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445624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'Location_U_0.724_d1_4%'!$H$37:$H$60</c:f>
              <c:strCache>
                <c:ptCount val="24"/>
                <c:pt idx="0">
                  <c:v>距离[0.521,0.538)</c:v>
                </c:pt>
                <c:pt idx="1">
                  <c:v>距离[0.538,0.555)</c:v>
                </c:pt>
                <c:pt idx="2">
                  <c:v>距离[0.555,0.572)</c:v>
                </c:pt>
                <c:pt idx="3">
                  <c:v>距离[0.572,0.589)</c:v>
                </c:pt>
                <c:pt idx="4">
                  <c:v>距离[0.589,0.606)</c:v>
                </c:pt>
                <c:pt idx="5">
                  <c:v>距离[0.606,0.623)</c:v>
                </c:pt>
                <c:pt idx="6">
                  <c:v>距离[0.623,0.64)</c:v>
                </c:pt>
                <c:pt idx="7">
                  <c:v>距离[0.64,0.657)</c:v>
                </c:pt>
                <c:pt idx="8">
                  <c:v>距离[0.657,0.674)</c:v>
                </c:pt>
                <c:pt idx="9">
                  <c:v>距离[0.674,0.691)</c:v>
                </c:pt>
                <c:pt idx="10">
                  <c:v>距离[0.691,0.708)</c:v>
                </c:pt>
                <c:pt idx="11">
                  <c:v>距离[0.708,0.0.725)</c:v>
                </c:pt>
                <c:pt idx="12">
                  <c:v>距离[0.725,0.742)</c:v>
                </c:pt>
                <c:pt idx="13">
                  <c:v>距离[0.742,0.759)</c:v>
                </c:pt>
                <c:pt idx="14">
                  <c:v>距离[0.759,0.776)</c:v>
                </c:pt>
                <c:pt idx="15">
                  <c:v>距离[0.776,0.793)</c:v>
                </c:pt>
                <c:pt idx="16">
                  <c:v>距离[0.793,0.81)</c:v>
                </c:pt>
                <c:pt idx="17">
                  <c:v>距离[0.81,0.827)</c:v>
                </c:pt>
                <c:pt idx="18">
                  <c:v>距离[0.827,0.844)</c:v>
                </c:pt>
                <c:pt idx="19">
                  <c:v>距离[0.844,0.861)</c:v>
                </c:pt>
                <c:pt idx="20">
                  <c:v>距离[0.861,0.878)</c:v>
                </c:pt>
                <c:pt idx="21">
                  <c:v>距离[0.878,0.895)</c:v>
                </c:pt>
                <c:pt idx="22">
                  <c:v>距离[0.895,0.912)</c:v>
                </c:pt>
                <c:pt idx="23">
                  <c:v>距离[0.912,0.929)</c:v>
                </c:pt>
              </c:strCache>
            </c:strRef>
          </c:cat>
          <c:val>
            <c:numRef>
              <c:f>'Location_U_0.724_d1_4%'!$I$37:$I$60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628126"/>
        <c:axId val="741720451"/>
      </c:barChart>
      <c:catAx>
        <c:axId val="31462812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1720451"/>
        <c:crosses val="autoZero"/>
        <c:auto val="1"/>
        <c:lblAlgn val="ctr"/>
        <c:lblOffset val="100"/>
        <c:noMultiLvlLbl val="0"/>
      </c:catAx>
      <c:valAx>
        <c:axId val="7417204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462812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'Location_U_0.724_d1_8%'!$H$37:$H$59</c:f>
              <c:strCache>
                <c:ptCount val="23"/>
                <c:pt idx="0">
                  <c:v>距离[0.538,0.555)</c:v>
                </c:pt>
                <c:pt idx="1">
                  <c:v>距离[0.555,0.572)</c:v>
                </c:pt>
                <c:pt idx="2">
                  <c:v>距离[0.572,0.589)</c:v>
                </c:pt>
                <c:pt idx="3">
                  <c:v>距离[0.589,0.606)</c:v>
                </c:pt>
                <c:pt idx="4">
                  <c:v>距离[0.606,0.623)</c:v>
                </c:pt>
                <c:pt idx="5">
                  <c:v>距离[0.623,0.64)</c:v>
                </c:pt>
                <c:pt idx="6">
                  <c:v>距离[0.64,0.657)</c:v>
                </c:pt>
                <c:pt idx="7">
                  <c:v>距离[0.657,0.674)</c:v>
                </c:pt>
                <c:pt idx="8">
                  <c:v>距离[0.674,0.691)</c:v>
                </c:pt>
                <c:pt idx="9">
                  <c:v>距离[0.691,0.708)</c:v>
                </c:pt>
                <c:pt idx="10">
                  <c:v>距离[0.708,0.0.725)</c:v>
                </c:pt>
                <c:pt idx="11">
                  <c:v>距离[0.725,0.742)</c:v>
                </c:pt>
                <c:pt idx="12">
                  <c:v>距离[0.742,0.759)</c:v>
                </c:pt>
                <c:pt idx="13">
                  <c:v>距离[0.759,0.776)</c:v>
                </c:pt>
                <c:pt idx="14">
                  <c:v>距离[0.776,0.793)</c:v>
                </c:pt>
                <c:pt idx="15">
                  <c:v>距离[0.793,0.81)</c:v>
                </c:pt>
                <c:pt idx="16">
                  <c:v>距离[0.81,0.827)</c:v>
                </c:pt>
                <c:pt idx="17">
                  <c:v>距离[0.827,0.844)</c:v>
                </c:pt>
                <c:pt idx="18">
                  <c:v>距离[0.844,0.861)</c:v>
                </c:pt>
                <c:pt idx="19">
                  <c:v>距离[0.861,0.878)</c:v>
                </c:pt>
                <c:pt idx="20">
                  <c:v>距离[0.878,0.895)</c:v>
                </c:pt>
                <c:pt idx="21">
                  <c:v>距离[0.895,0.912)</c:v>
                </c:pt>
                <c:pt idx="22">
                  <c:v>距离[0.912,0.929)</c:v>
                </c:pt>
              </c:strCache>
            </c:strRef>
          </c:cat>
          <c:val>
            <c:numRef>
              <c:f>'Location_U_0.724_d1_8%'!$I$37:$I$59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8882307"/>
        <c:axId val="329303865"/>
      </c:barChart>
      <c:catAx>
        <c:axId val="3288823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9303865"/>
        <c:crosses val="autoZero"/>
        <c:auto val="1"/>
        <c:lblAlgn val="ctr"/>
        <c:lblOffset val="100"/>
        <c:noMultiLvlLbl val="0"/>
      </c:catAx>
      <c:valAx>
        <c:axId val="3293038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88823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'Location_U_0.724_d1_12%'!$H$36:$H$57</c:f>
              <c:strCache>
                <c:ptCount val="22"/>
                <c:pt idx="0">
                  <c:v>距离[0.538,0.555)</c:v>
                </c:pt>
                <c:pt idx="1">
                  <c:v>距离[0.555,0.572)</c:v>
                </c:pt>
                <c:pt idx="2">
                  <c:v>距离[0.572,0.589)</c:v>
                </c:pt>
                <c:pt idx="3">
                  <c:v>距离[0.589,0.606)</c:v>
                </c:pt>
                <c:pt idx="4">
                  <c:v>距离[0.606,0.623)</c:v>
                </c:pt>
                <c:pt idx="5">
                  <c:v>距离[0.623,0.64)</c:v>
                </c:pt>
                <c:pt idx="6">
                  <c:v>距离[0.64,0.657)</c:v>
                </c:pt>
                <c:pt idx="7">
                  <c:v>距离[0.657,0.674)</c:v>
                </c:pt>
                <c:pt idx="8">
                  <c:v>距离[0.674,0.691)</c:v>
                </c:pt>
                <c:pt idx="9">
                  <c:v>距离[0.691,0.708)</c:v>
                </c:pt>
                <c:pt idx="10">
                  <c:v>距离[0.708,0.0.725)</c:v>
                </c:pt>
                <c:pt idx="11">
                  <c:v>距离[0.725,0.742)</c:v>
                </c:pt>
                <c:pt idx="12">
                  <c:v>距离[0.742,0.759)</c:v>
                </c:pt>
                <c:pt idx="13">
                  <c:v>距离[0.759,0.776)</c:v>
                </c:pt>
                <c:pt idx="14">
                  <c:v>距离[0.776,0.793)</c:v>
                </c:pt>
                <c:pt idx="15">
                  <c:v>距离[0.793,0.81)</c:v>
                </c:pt>
                <c:pt idx="16">
                  <c:v>距离[0.81,0.827)</c:v>
                </c:pt>
                <c:pt idx="17">
                  <c:v>距离[0.827,0.844)</c:v>
                </c:pt>
                <c:pt idx="18">
                  <c:v>距离[0.844,0.861)</c:v>
                </c:pt>
                <c:pt idx="19">
                  <c:v>距离[0.861,0.878)</c:v>
                </c:pt>
                <c:pt idx="20">
                  <c:v>距离[0.878,0.895)</c:v>
                </c:pt>
                <c:pt idx="21">
                  <c:v>距离[0.895,0.912)</c:v>
                </c:pt>
              </c:strCache>
            </c:strRef>
          </c:cat>
          <c:val>
            <c:numRef>
              <c:f>'Location_U_0.724_d1_12%'!$I$36:$I$57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188864"/>
        <c:axId val="900260671"/>
      </c:barChart>
      <c:catAx>
        <c:axId val="62118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0260671"/>
        <c:crosses val="autoZero"/>
        <c:auto val="1"/>
        <c:lblAlgn val="ctr"/>
        <c:lblOffset val="100"/>
        <c:noMultiLvlLbl val="0"/>
      </c:catAx>
      <c:valAx>
        <c:axId val="90026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118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'Location_U_0.724_d1_16%'!$H$36:$H$56</c:f>
              <c:strCache>
                <c:ptCount val="21"/>
                <c:pt idx="0">
                  <c:v>距离[0.555,0.572)</c:v>
                </c:pt>
                <c:pt idx="1">
                  <c:v>距离[0.572,0.589)</c:v>
                </c:pt>
                <c:pt idx="2">
                  <c:v>距离[0.589,0.606)</c:v>
                </c:pt>
                <c:pt idx="3">
                  <c:v>距离[0.606,0.623)</c:v>
                </c:pt>
                <c:pt idx="4">
                  <c:v>距离[0.623,0.64)</c:v>
                </c:pt>
                <c:pt idx="5">
                  <c:v>距离[0.64,0.657)</c:v>
                </c:pt>
                <c:pt idx="6">
                  <c:v>距离[0.657,0.674)</c:v>
                </c:pt>
                <c:pt idx="7">
                  <c:v>距离[0.674,0.691)</c:v>
                </c:pt>
                <c:pt idx="8">
                  <c:v>距离[0.691,0.708)</c:v>
                </c:pt>
                <c:pt idx="9">
                  <c:v>距离[0.708,0.0.725)</c:v>
                </c:pt>
                <c:pt idx="10">
                  <c:v>距离[0.725,0.742)</c:v>
                </c:pt>
                <c:pt idx="11">
                  <c:v>距离[0.742,0.759)</c:v>
                </c:pt>
                <c:pt idx="12">
                  <c:v>距离[0.759,0.776)</c:v>
                </c:pt>
                <c:pt idx="13">
                  <c:v>距离[0.776,0.793)</c:v>
                </c:pt>
                <c:pt idx="14">
                  <c:v>距离[0.793,0.81)</c:v>
                </c:pt>
                <c:pt idx="15">
                  <c:v>距离[0.81,0.827)</c:v>
                </c:pt>
                <c:pt idx="16">
                  <c:v>距离[0.827,0.844)</c:v>
                </c:pt>
                <c:pt idx="17">
                  <c:v>距离[0.844,0.861)</c:v>
                </c:pt>
                <c:pt idx="18">
                  <c:v>距离[0.861,0.878)</c:v>
                </c:pt>
                <c:pt idx="19">
                  <c:v>距离[0.878,0.895)</c:v>
                </c:pt>
                <c:pt idx="20">
                  <c:v>距离[0.895,0.912)</c:v>
                </c:pt>
              </c:strCache>
            </c:strRef>
          </c:cat>
          <c:val>
            <c:numRef>
              <c:f>'Location_U_0.724_d1_16%'!$I$36:$I$56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013657"/>
        <c:axId val="990841622"/>
      </c:barChart>
      <c:catAx>
        <c:axId val="1600136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0841622"/>
        <c:crosses val="autoZero"/>
        <c:auto val="1"/>
        <c:lblAlgn val="ctr"/>
        <c:lblOffset val="100"/>
        <c:noMultiLvlLbl val="0"/>
      </c:catAx>
      <c:valAx>
        <c:axId val="9908416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0136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'Location_U_0.724_d2_4%'!$H$37:$H$60</c:f>
              <c:strCache>
                <c:ptCount val="24"/>
                <c:pt idx="0">
                  <c:v>距离[0.521,0.538)</c:v>
                </c:pt>
                <c:pt idx="1">
                  <c:v>距离[0.538,0.555)</c:v>
                </c:pt>
                <c:pt idx="2">
                  <c:v>距离[0.555,0.572)</c:v>
                </c:pt>
                <c:pt idx="3">
                  <c:v>距离[0.572,0.589)</c:v>
                </c:pt>
                <c:pt idx="4">
                  <c:v>距离[0.589,0.606)</c:v>
                </c:pt>
                <c:pt idx="5">
                  <c:v>距离[0.606,0.623)</c:v>
                </c:pt>
                <c:pt idx="6">
                  <c:v>距离[0.623,0.64)</c:v>
                </c:pt>
                <c:pt idx="7">
                  <c:v>距离[0.64,0.657)</c:v>
                </c:pt>
                <c:pt idx="8">
                  <c:v>距离[0.657,0.674)</c:v>
                </c:pt>
                <c:pt idx="9">
                  <c:v>距离[0.674,0.691)</c:v>
                </c:pt>
                <c:pt idx="10">
                  <c:v>距离[0.691,0.708)</c:v>
                </c:pt>
                <c:pt idx="11">
                  <c:v>距离[0.708,0.0.725)</c:v>
                </c:pt>
                <c:pt idx="12">
                  <c:v>距离[0.725,0.742)</c:v>
                </c:pt>
                <c:pt idx="13">
                  <c:v>距离[0.742,0.759)</c:v>
                </c:pt>
                <c:pt idx="14">
                  <c:v>距离[0.759,0.776)</c:v>
                </c:pt>
                <c:pt idx="15">
                  <c:v>距离[0.776,0.793)</c:v>
                </c:pt>
                <c:pt idx="16">
                  <c:v>距离[0.793,0.81)</c:v>
                </c:pt>
                <c:pt idx="17">
                  <c:v>距离[0.81,0.827)</c:v>
                </c:pt>
                <c:pt idx="18">
                  <c:v>距离[0.827,0.844)</c:v>
                </c:pt>
                <c:pt idx="19">
                  <c:v>距离[0.844,0.861)</c:v>
                </c:pt>
                <c:pt idx="20">
                  <c:v>距离[0.861,0.878)</c:v>
                </c:pt>
                <c:pt idx="21">
                  <c:v>距离[0.878,0.895)</c:v>
                </c:pt>
                <c:pt idx="22">
                  <c:v>距离[0.895,0.912)</c:v>
                </c:pt>
                <c:pt idx="23">
                  <c:v>距离[0.912,0.929)</c:v>
                </c:pt>
              </c:strCache>
            </c:strRef>
          </c:cat>
          <c:val>
            <c:numRef>
              <c:f>'Location_U_0.724_d2_4%'!$I$37:$I$60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6654855"/>
        <c:axId val="240194691"/>
      </c:barChart>
      <c:catAx>
        <c:axId val="726654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0194691"/>
        <c:crosses val="autoZero"/>
        <c:auto val="1"/>
        <c:lblAlgn val="ctr"/>
        <c:lblOffset val="100"/>
        <c:noMultiLvlLbl val="0"/>
      </c:catAx>
      <c:valAx>
        <c:axId val="2401946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6654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'Location_U_0.724_d2_8%'!$H$37:$H$59</c:f>
              <c:strCache>
                <c:ptCount val="23"/>
                <c:pt idx="0">
                  <c:v>距离[0.538,0.555)</c:v>
                </c:pt>
                <c:pt idx="1">
                  <c:v>距离[0.555,0.572)</c:v>
                </c:pt>
                <c:pt idx="2">
                  <c:v>距离[0.572,0.589)</c:v>
                </c:pt>
                <c:pt idx="3">
                  <c:v>距离[0.589,0.606)</c:v>
                </c:pt>
                <c:pt idx="4">
                  <c:v>距离[0.606,0.623)</c:v>
                </c:pt>
                <c:pt idx="5">
                  <c:v>距离[0.623,0.64)</c:v>
                </c:pt>
                <c:pt idx="6">
                  <c:v>距离[0.64,0.657)</c:v>
                </c:pt>
                <c:pt idx="7">
                  <c:v>距离[0.657,0.674)</c:v>
                </c:pt>
                <c:pt idx="8">
                  <c:v>距离[0.674,0.691)</c:v>
                </c:pt>
                <c:pt idx="9">
                  <c:v>距离[0.691,0.708)</c:v>
                </c:pt>
                <c:pt idx="10">
                  <c:v>距离[0.708,0.0.725)</c:v>
                </c:pt>
                <c:pt idx="11">
                  <c:v>距离[0.725,0.742)</c:v>
                </c:pt>
                <c:pt idx="12">
                  <c:v>距离[0.742,0.759)</c:v>
                </c:pt>
                <c:pt idx="13">
                  <c:v>距离[0.759,0.776)</c:v>
                </c:pt>
                <c:pt idx="14">
                  <c:v>距离[0.776,0.793)</c:v>
                </c:pt>
                <c:pt idx="15">
                  <c:v>距离[0.793,0.81)</c:v>
                </c:pt>
                <c:pt idx="16">
                  <c:v>距离[0.81,0.827)</c:v>
                </c:pt>
                <c:pt idx="17">
                  <c:v>距离[0.827,0.844)</c:v>
                </c:pt>
                <c:pt idx="18">
                  <c:v>距离[0.844,0.861)</c:v>
                </c:pt>
                <c:pt idx="19">
                  <c:v>距离[0.861,0.878)</c:v>
                </c:pt>
                <c:pt idx="20">
                  <c:v>距离[0.878,0.895)</c:v>
                </c:pt>
                <c:pt idx="21">
                  <c:v>距离[0.895,0.912)</c:v>
                </c:pt>
                <c:pt idx="22">
                  <c:v>距离[0.912,0.929)</c:v>
                </c:pt>
              </c:strCache>
            </c:strRef>
          </c:cat>
          <c:val>
            <c:numRef>
              <c:f>'Location_U_0.724_d2_8%'!$I$37:$I$59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879885"/>
        <c:axId val="167915829"/>
      </c:barChart>
      <c:catAx>
        <c:axId val="52587988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915829"/>
        <c:crosses val="autoZero"/>
        <c:auto val="1"/>
        <c:lblAlgn val="ctr"/>
        <c:lblOffset val="100"/>
        <c:noMultiLvlLbl val="0"/>
      </c:catAx>
      <c:valAx>
        <c:axId val="16791582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587988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'Location_U_0.724_d2_12%'!$H$36:$H$57</c:f>
              <c:strCache>
                <c:ptCount val="22"/>
                <c:pt idx="0">
                  <c:v>距离[0.538,0.555)</c:v>
                </c:pt>
                <c:pt idx="1">
                  <c:v>距离[0.555,0.572)</c:v>
                </c:pt>
                <c:pt idx="2">
                  <c:v>距离[0.572,0.589)</c:v>
                </c:pt>
                <c:pt idx="3">
                  <c:v>距离[0.589,0.606)</c:v>
                </c:pt>
                <c:pt idx="4">
                  <c:v>距离[0.606,0.623)</c:v>
                </c:pt>
                <c:pt idx="5">
                  <c:v>距离[0.623,0.64)</c:v>
                </c:pt>
                <c:pt idx="6">
                  <c:v>距离[0.64,0.657)</c:v>
                </c:pt>
                <c:pt idx="7">
                  <c:v>距离[0.657,0.674)</c:v>
                </c:pt>
                <c:pt idx="8">
                  <c:v>距离[0.674,0.691)</c:v>
                </c:pt>
                <c:pt idx="9">
                  <c:v>距离[0.691,0.708)</c:v>
                </c:pt>
                <c:pt idx="10">
                  <c:v>距离[0.708,0.0.725)</c:v>
                </c:pt>
                <c:pt idx="11">
                  <c:v>距离[0.725,0.742)</c:v>
                </c:pt>
                <c:pt idx="12">
                  <c:v>距离[0.742,0.759)</c:v>
                </c:pt>
                <c:pt idx="13">
                  <c:v>距离[0.759,0.776)</c:v>
                </c:pt>
                <c:pt idx="14">
                  <c:v>距离[0.776,0.793)</c:v>
                </c:pt>
                <c:pt idx="15">
                  <c:v>距离[0.793,0.81)</c:v>
                </c:pt>
                <c:pt idx="16">
                  <c:v>距离[0.81,0.827)</c:v>
                </c:pt>
                <c:pt idx="17">
                  <c:v>距离[0.827,0.844)</c:v>
                </c:pt>
                <c:pt idx="18">
                  <c:v>距离[0.844,0.861)</c:v>
                </c:pt>
                <c:pt idx="19">
                  <c:v>距离[0.861,0.878)</c:v>
                </c:pt>
                <c:pt idx="20">
                  <c:v>距离[0.878,0.895)</c:v>
                </c:pt>
                <c:pt idx="21">
                  <c:v>距离[0.895,0.912)</c:v>
                </c:pt>
              </c:strCache>
            </c:strRef>
          </c:cat>
          <c:val>
            <c:numRef>
              <c:f>'Location_U_0.724_d2_12%'!$I$36:$I$57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3249407"/>
        <c:axId val="927903470"/>
      </c:barChart>
      <c:catAx>
        <c:axId val="853249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7903470"/>
        <c:crosses val="autoZero"/>
        <c:auto val="1"/>
        <c:lblAlgn val="ctr"/>
        <c:lblOffset val="100"/>
        <c:noMultiLvlLbl val="0"/>
      </c:catAx>
      <c:valAx>
        <c:axId val="92790347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324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'Location_U_0.724_d2_16%'!$H$36:$H$56</c:f>
              <c:strCache>
                <c:ptCount val="21"/>
                <c:pt idx="0">
                  <c:v>距离[0.555,0.572)</c:v>
                </c:pt>
                <c:pt idx="1">
                  <c:v>距离[0.572,0.589)</c:v>
                </c:pt>
                <c:pt idx="2">
                  <c:v>距离[0.589,0.606)</c:v>
                </c:pt>
                <c:pt idx="3">
                  <c:v>距离[0.606,0.623)</c:v>
                </c:pt>
                <c:pt idx="4">
                  <c:v>距离[0.623,0.64)</c:v>
                </c:pt>
                <c:pt idx="5">
                  <c:v>距离[0.64,0.657)</c:v>
                </c:pt>
                <c:pt idx="6">
                  <c:v>距离[0.657,0.674)</c:v>
                </c:pt>
                <c:pt idx="7">
                  <c:v>距离[0.674,0.691)</c:v>
                </c:pt>
                <c:pt idx="8">
                  <c:v>距离[0.691,0.708)</c:v>
                </c:pt>
                <c:pt idx="9">
                  <c:v>距离[0.708,0.0.725)</c:v>
                </c:pt>
                <c:pt idx="10">
                  <c:v>距离[0.725,0.742)</c:v>
                </c:pt>
                <c:pt idx="11">
                  <c:v>距离[0.742,0.759)</c:v>
                </c:pt>
                <c:pt idx="12">
                  <c:v>距离[0.759,0.776)</c:v>
                </c:pt>
                <c:pt idx="13">
                  <c:v>距离[0.776,0.793)</c:v>
                </c:pt>
                <c:pt idx="14">
                  <c:v>距离[0.793,0.81)</c:v>
                </c:pt>
                <c:pt idx="15">
                  <c:v>距离[0.81,0.827)</c:v>
                </c:pt>
                <c:pt idx="16">
                  <c:v>距离[0.827,0.844)</c:v>
                </c:pt>
                <c:pt idx="17">
                  <c:v>距离[0.844,0.861)</c:v>
                </c:pt>
                <c:pt idx="18">
                  <c:v>距离[0.861,0.878)</c:v>
                </c:pt>
                <c:pt idx="19">
                  <c:v>距离[0.878,0.895)</c:v>
                </c:pt>
                <c:pt idx="20">
                  <c:v>距离[0.895,0.912)</c:v>
                </c:pt>
              </c:strCache>
            </c:strRef>
          </c:cat>
          <c:val>
            <c:numRef>
              <c:f>'Location_U_0.724_d2_16%'!$I$36:$I$56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833418"/>
        <c:axId val="696898212"/>
      </c:barChart>
      <c:catAx>
        <c:axId val="55683341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6898212"/>
        <c:crosses val="autoZero"/>
        <c:auto val="1"/>
        <c:lblAlgn val="ctr"/>
        <c:lblOffset val="100"/>
        <c:noMultiLvlLbl val="0"/>
      </c:catAx>
      <c:valAx>
        <c:axId val="6968982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683341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'Location_U_0.724_d3_4%'!$H$37:$H$60</c:f>
              <c:strCache>
                <c:ptCount val="24"/>
                <c:pt idx="0">
                  <c:v>距离[0.521,0.538)</c:v>
                </c:pt>
                <c:pt idx="1">
                  <c:v>距离[0.538,0.555)</c:v>
                </c:pt>
                <c:pt idx="2">
                  <c:v>距离[0.555,0.572)</c:v>
                </c:pt>
                <c:pt idx="3">
                  <c:v>距离[0.572,0.589)</c:v>
                </c:pt>
                <c:pt idx="4">
                  <c:v>距离[0.589,0.606)</c:v>
                </c:pt>
                <c:pt idx="5">
                  <c:v>距离[0.606,0.623)</c:v>
                </c:pt>
                <c:pt idx="6">
                  <c:v>距离[0.623,0.64)</c:v>
                </c:pt>
                <c:pt idx="7">
                  <c:v>距离[0.64,0.657)</c:v>
                </c:pt>
                <c:pt idx="8">
                  <c:v>距离[0.657,0.674)</c:v>
                </c:pt>
                <c:pt idx="9">
                  <c:v>距离[0.674,0.691)</c:v>
                </c:pt>
                <c:pt idx="10">
                  <c:v>距离[0.691,0.708)</c:v>
                </c:pt>
                <c:pt idx="11">
                  <c:v>距离[0.708,0.0.725)</c:v>
                </c:pt>
                <c:pt idx="12">
                  <c:v>距离[0.725,0.742)</c:v>
                </c:pt>
                <c:pt idx="13">
                  <c:v>距离[0.742,0.759)</c:v>
                </c:pt>
                <c:pt idx="14">
                  <c:v>距离[0.759,0.776)</c:v>
                </c:pt>
                <c:pt idx="15">
                  <c:v>距离[0.776,0.793)</c:v>
                </c:pt>
                <c:pt idx="16">
                  <c:v>距离[0.793,0.81)</c:v>
                </c:pt>
                <c:pt idx="17">
                  <c:v>距离[0.81,0.827)</c:v>
                </c:pt>
                <c:pt idx="18">
                  <c:v>距离[0.827,0.844)</c:v>
                </c:pt>
                <c:pt idx="19">
                  <c:v>距离[0.844,0.861)</c:v>
                </c:pt>
                <c:pt idx="20">
                  <c:v>距离[0.861,0.878)</c:v>
                </c:pt>
                <c:pt idx="21">
                  <c:v>距离[0.878,0.895)</c:v>
                </c:pt>
                <c:pt idx="22">
                  <c:v>距离[0.895,0.912)</c:v>
                </c:pt>
                <c:pt idx="23">
                  <c:v>距离[0.912,0.929)</c:v>
                </c:pt>
              </c:strCache>
            </c:strRef>
          </c:cat>
          <c:val>
            <c:numRef>
              <c:f>'Location_U_0.724_d3_4%'!$I$37:$I$60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1904502"/>
        <c:axId val="794845603"/>
      </c:barChart>
      <c:catAx>
        <c:axId val="6819045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4845603"/>
        <c:crosses val="autoZero"/>
        <c:auto val="1"/>
        <c:lblAlgn val="ctr"/>
        <c:lblOffset val="100"/>
        <c:noMultiLvlLbl val="0"/>
      </c:catAx>
      <c:valAx>
        <c:axId val="7948456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190450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'Location_U_0.724_d3_8%'!$H$37:$H$59</c:f>
              <c:strCache>
                <c:ptCount val="23"/>
                <c:pt idx="0">
                  <c:v>距离[0.538,0.555)</c:v>
                </c:pt>
                <c:pt idx="1">
                  <c:v>距离[0.555,0.572)</c:v>
                </c:pt>
                <c:pt idx="2">
                  <c:v>距离[0.572,0.589)</c:v>
                </c:pt>
                <c:pt idx="3">
                  <c:v>距离[0.589,0.606)</c:v>
                </c:pt>
                <c:pt idx="4">
                  <c:v>距离[0.606,0.623)</c:v>
                </c:pt>
                <c:pt idx="5">
                  <c:v>距离[0.623,0.64)</c:v>
                </c:pt>
                <c:pt idx="6">
                  <c:v>距离[0.64,0.657)</c:v>
                </c:pt>
                <c:pt idx="7">
                  <c:v>距离[0.657,0.674)</c:v>
                </c:pt>
                <c:pt idx="8">
                  <c:v>距离[0.674,0.691)</c:v>
                </c:pt>
                <c:pt idx="9">
                  <c:v>距离[0.691,0.708)</c:v>
                </c:pt>
                <c:pt idx="10">
                  <c:v>距离[0.708,0.0.725)</c:v>
                </c:pt>
                <c:pt idx="11">
                  <c:v>距离[0.725,0.742)</c:v>
                </c:pt>
                <c:pt idx="12">
                  <c:v>距离[0.742,0.759)</c:v>
                </c:pt>
                <c:pt idx="13">
                  <c:v>距离[0.759,0.776)</c:v>
                </c:pt>
                <c:pt idx="14">
                  <c:v>距离[0.776,0.793)</c:v>
                </c:pt>
                <c:pt idx="15">
                  <c:v>距离[0.793,0.81)</c:v>
                </c:pt>
                <c:pt idx="16">
                  <c:v>距离[0.81,0.827)</c:v>
                </c:pt>
                <c:pt idx="17">
                  <c:v>距离[0.827,0.844)</c:v>
                </c:pt>
                <c:pt idx="18">
                  <c:v>距离[0.844,0.861)</c:v>
                </c:pt>
                <c:pt idx="19">
                  <c:v>距离[0.861,0.878)</c:v>
                </c:pt>
                <c:pt idx="20">
                  <c:v>距离[0.878,0.895)</c:v>
                </c:pt>
                <c:pt idx="21">
                  <c:v>距离[0.895,0.912)</c:v>
                </c:pt>
                <c:pt idx="22">
                  <c:v>距离[0.912,0.929)</c:v>
                </c:pt>
              </c:strCache>
            </c:strRef>
          </c:cat>
          <c:val>
            <c:numRef>
              <c:f>'Location_U_0.724_d3_8%'!$I$37:$I$59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016162"/>
        <c:axId val="844711165"/>
      </c:barChart>
      <c:catAx>
        <c:axId val="61501616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4711165"/>
        <c:crosses val="autoZero"/>
        <c:auto val="1"/>
        <c:lblAlgn val="ctr"/>
        <c:lblOffset val="100"/>
        <c:noMultiLvlLbl val="0"/>
      </c:catAx>
      <c:valAx>
        <c:axId val="8447111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501616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'Location_N_0.724_d2_4%'!$C$31:$C$35</c:f>
              <c:strCache>
                <c:ptCount val="5"/>
                <c:pt idx="0">
                  <c:v>距离[0.535,0.61)</c:v>
                </c:pt>
                <c:pt idx="1">
                  <c:v>距离[0.61,0.685)</c:v>
                </c:pt>
                <c:pt idx="2">
                  <c:v>距离[0.685,0.76)</c:v>
                </c:pt>
                <c:pt idx="3">
                  <c:v>距离[0.76,0.835)</c:v>
                </c:pt>
                <c:pt idx="4">
                  <c:v>距离[0.835,0.91)</c:v>
                </c:pt>
              </c:strCache>
            </c:strRef>
          </c:cat>
          <c:val>
            <c:numRef>
              <c:f>'Location_N_0.724_d2_4%'!$D$31:$D$35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1679765"/>
        <c:axId val="779794973"/>
      </c:barChart>
      <c:catAx>
        <c:axId val="9616797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9794973"/>
        <c:crosses val="autoZero"/>
        <c:auto val="1"/>
        <c:lblAlgn val="ctr"/>
        <c:lblOffset val="100"/>
        <c:noMultiLvlLbl val="0"/>
      </c:catAx>
      <c:valAx>
        <c:axId val="779794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167976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'Location_U_0.724_d3_12%'!$H$36:$H$57</c:f>
              <c:strCache>
                <c:ptCount val="22"/>
                <c:pt idx="0">
                  <c:v>距离[0.538,0.555)</c:v>
                </c:pt>
                <c:pt idx="1">
                  <c:v>距离[0.555,0.572)</c:v>
                </c:pt>
                <c:pt idx="2">
                  <c:v>距离[0.572,0.589)</c:v>
                </c:pt>
                <c:pt idx="3">
                  <c:v>距离[0.589,0.606)</c:v>
                </c:pt>
                <c:pt idx="4">
                  <c:v>距离[0.606,0.623)</c:v>
                </c:pt>
                <c:pt idx="5">
                  <c:v>距离[0.623,0.64)</c:v>
                </c:pt>
                <c:pt idx="6">
                  <c:v>距离[0.64,0.657)</c:v>
                </c:pt>
                <c:pt idx="7">
                  <c:v>距离[0.657,0.674)</c:v>
                </c:pt>
                <c:pt idx="8">
                  <c:v>距离[0.674,0.691)</c:v>
                </c:pt>
                <c:pt idx="9">
                  <c:v>距离[0.691,0.708)</c:v>
                </c:pt>
                <c:pt idx="10">
                  <c:v>距离[0.708,0.0.725)</c:v>
                </c:pt>
                <c:pt idx="11">
                  <c:v>距离[0.725,0.742)</c:v>
                </c:pt>
                <c:pt idx="12">
                  <c:v>距离[0.742,0.759)</c:v>
                </c:pt>
                <c:pt idx="13">
                  <c:v>距离[0.759,0.776)</c:v>
                </c:pt>
                <c:pt idx="14">
                  <c:v>距离[0.776,0.793)</c:v>
                </c:pt>
                <c:pt idx="15">
                  <c:v>距离[0.793,0.81)</c:v>
                </c:pt>
                <c:pt idx="16">
                  <c:v>距离[0.81,0.827)</c:v>
                </c:pt>
                <c:pt idx="17">
                  <c:v>距离[0.827,0.844)</c:v>
                </c:pt>
                <c:pt idx="18">
                  <c:v>距离[0.844,0.861)</c:v>
                </c:pt>
                <c:pt idx="19">
                  <c:v>距离[0.861,0.878)</c:v>
                </c:pt>
                <c:pt idx="20">
                  <c:v>距离[0.878,0.895)</c:v>
                </c:pt>
                <c:pt idx="21">
                  <c:v>距离[0.895,0.912)</c:v>
                </c:pt>
              </c:strCache>
            </c:strRef>
          </c:cat>
          <c:val>
            <c:numRef>
              <c:f>'Location_U_0.724_d3_12%'!$I$36:$I$57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2133347"/>
        <c:axId val="831423053"/>
      </c:barChart>
      <c:catAx>
        <c:axId val="3821333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1423053"/>
        <c:crosses val="autoZero"/>
        <c:auto val="1"/>
        <c:lblAlgn val="ctr"/>
        <c:lblOffset val="100"/>
        <c:noMultiLvlLbl val="0"/>
      </c:catAx>
      <c:valAx>
        <c:axId val="8314230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21333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'Location_U_0.724_d3_16%'!$H$36:$H$56</c:f>
              <c:strCache>
                <c:ptCount val="21"/>
                <c:pt idx="0">
                  <c:v>距离[0.555,0.572)</c:v>
                </c:pt>
                <c:pt idx="1">
                  <c:v>距离[0.572,0.589)</c:v>
                </c:pt>
                <c:pt idx="2">
                  <c:v>距离[0.589,0.606)</c:v>
                </c:pt>
                <c:pt idx="3">
                  <c:v>距离[0.606,0.623)</c:v>
                </c:pt>
                <c:pt idx="4">
                  <c:v>距离[0.623,0.64)</c:v>
                </c:pt>
                <c:pt idx="5">
                  <c:v>距离[0.64,0.657)</c:v>
                </c:pt>
                <c:pt idx="6">
                  <c:v>距离[0.657,0.674)</c:v>
                </c:pt>
                <c:pt idx="7">
                  <c:v>距离[0.674,0.691)</c:v>
                </c:pt>
                <c:pt idx="8">
                  <c:v>距离[0.691,0.708)</c:v>
                </c:pt>
                <c:pt idx="9">
                  <c:v>距离[0.708,0.0.725)</c:v>
                </c:pt>
                <c:pt idx="10">
                  <c:v>距离[0.725,0.742)</c:v>
                </c:pt>
                <c:pt idx="11">
                  <c:v>距离[0.742,0.759)</c:v>
                </c:pt>
                <c:pt idx="12">
                  <c:v>距离[0.759,0.776)</c:v>
                </c:pt>
                <c:pt idx="13">
                  <c:v>距离[0.776,0.793)</c:v>
                </c:pt>
                <c:pt idx="14">
                  <c:v>距离[0.793,0.81)</c:v>
                </c:pt>
                <c:pt idx="15">
                  <c:v>距离[0.81,0.827)</c:v>
                </c:pt>
                <c:pt idx="16">
                  <c:v>距离[0.827,0.844)</c:v>
                </c:pt>
                <c:pt idx="17">
                  <c:v>距离[0.844,0.861)</c:v>
                </c:pt>
                <c:pt idx="18">
                  <c:v>距离[0.861,0.878)</c:v>
                </c:pt>
                <c:pt idx="19">
                  <c:v>距离[0.878,0.895)</c:v>
                </c:pt>
                <c:pt idx="20">
                  <c:v>距离[0.895,0.912)</c:v>
                </c:pt>
              </c:strCache>
            </c:strRef>
          </c:cat>
          <c:val>
            <c:numRef>
              <c:f>'Location_U_0.724_d3_16%'!$I$36:$I$56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669482"/>
        <c:axId val="156187463"/>
      </c:barChart>
      <c:catAx>
        <c:axId val="20266948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6187463"/>
        <c:crosses val="autoZero"/>
        <c:auto val="1"/>
        <c:lblAlgn val="ctr"/>
        <c:lblOffset val="100"/>
        <c:noMultiLvlLbl val="0"/>
      </c:catAx>
      <c:valAx>
        <c:axId val="156187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266948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'Location_U_0.801_d1_4%'!$H$41:$H$64</c:f>
              <c:strCache>
                <c:ptCount val="24"/>
                <c:pt idx="0">
                  <c:v>距离[0.589,0.606)</c:v>
                </c:pt>
                <c:pt idx="1">
                  <c:v>距离[0.606,0.623)</c:v>
                </c:pt>
                <c:pt idx="2">
                  <c:v>距离[0.623,0.64)</c:v>
                </c:pt>
                <c:pt idx="3">
                  <c:v>距离[0.64,0.657)</c:v>
                </c:pt>
                <c:pt idx="4">
                  <c:v>距离[0.657,0.674)</c:v>
                </c:pt>
                <c:pt idx="5">
                  <c:v>距离[0.674,0.691)</c:v>
                </c:pt>
                <c:pt idx="6">
                  <c:v>距离[0.691,0.708)</c:v>
                </c:pt>
                <c:pt idx="7">
                  <c:v>距离[0.708,0.0.725)</c:v>
                </c:pt>
                <c:pt idx="8">
                  <c:v>距离[0.725,0.742)</c:v>
                </c:pt>
                <c:pt idx="9">
                  <c:v>距离[0.742,0.759)</c:v>
                </c:pt>
                <c:pt idx="10">
                  <c:v>距离[0.759,0.776)</c:v>
                </c:pt>
                <c:pt idx="11">
                  <c:v>距离[0.776,0.793)</c:v>
                </c:pt>
                <c:pt idx="12">
                  <c:v>距离[0.793,0.81)</c:v>
                </c:pt>
                <c:pt idx="13">
                  <c:v>距离[0.81,0.827)</c:v>
                </c:pt>
                <c:pt idx="14">
                  <c:v>距离[0.827,0.844)</c:v>
                </c:pt>
                <c:pt idx="15">
                  <c:v>距离[0.844,0.861)</c:v>
                </c:pt>
                <c:pt idx="16">
                  <c:v>距离[0.861,0.878)</c:v>
                </c:pt>
                <c:pt idx="17">
                  <c:v>距离[0.878,0.895)</c:v>
                </c:pt>
                <c:pt idx="18">
                  <c:v>距离[0.895,0.912)</c:v>
                </c:pt>
                <c:pt idx="19">
                  <c:v>距离[0.912,0.929)</c:v>
                </c:pt>
                <c:pt idx="20">
                  <c:v>距离[0.929,0.946)</c:v>
                </c:pt>
                <c:pt idx="21">
                  <c:v>距离[0.946,0.963)</c:v>
                </c:pt>
                <c:pt idx="22">
                  <c:v>距离[0.963,0.98)</c:v>
                </c:pt>
                <c:pt idx="23">
                  <c:v>距离[0.98,0.997)</c:v>
                </c:pt>
              </c:strCache>
            </c:strRef>
          </c:cat>
          <c:val>
            <c:numRef>
              <c:f>'Location_U_0.801_d1_4%'!$I$41:$I$64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371648"/>
        <c:axId val="254715201"/>
      </c:barChart>
      <c:catAx>
        <c:axId val="652371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4715201"/>
        <c:crosses val="autoZero"/>
        <c:auto val="1"/>
        <c:lblAlgn val="ctr"/>
        <c:lblOffset val="100"/>
        <c:noMultiLvlLbl val="0"/>
      </c:catAx>
      <c:valAx>
        <c:axId val="2547152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237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'Location_U_0.801_d1_8%'!$H$41:$H$63</c:f>
              <c:strCache>
                <c:ptCount val="23"/>
                <c:pt idx="0">
                  <c:v>距离[0.606,0.623)</c:v>
                </c:pt>
                <c:pt idx="1">
                  <c:v>距离[0.623,0.64)</c:v>
                </c:pt>
                <c:pt idx="2">
                  <c:v>距离[0.64,0.657)</c:v>
                </c:pt>
                <c:pt idx="3">
                  <c:v>距离[0.657,0.674)</c:v>
                </c:pt>
                <c:pt idx="4">
                  <c:v>距离[0.674,0.691)</c:v>
                </c:pt>
                <c:pt idx="5">
                  <c:v>距离[0.691,0.708)</c:v>
                </c:pt>
                <c:pt idx="6">
                  <c:v>距离[0.708,0.0.725)</c:v>
                </c:pt>
                <c:pt idx="7">
                  <c:v>距离[0.725,0.742)</c:v>
                </c:pt>
                <c:pt idx="8">
                  <c:v>距离[0.742,0.759)</c:v>
                </c:pt>
                <c:pt idx="9">
                  <c:v>距离[0.759,0.776)</c:v>
                </c:pt>
                <c:pt idx="10">
                  <c:v>距离[0.776,0.793)</c:v>
                </c:pt>
                <c:pt idx="11">
                  <c:v>距离[0.793,0.81)</c:v>
                </c:pt>
                <c:pt idx="12">
                  <c:v>距离[0.81,0.827)</c:v>
                </c:pt>
                <c:pt idx="13">
                  <c:v>距离[0.827,0.844)</c:v>
                </c:pt>
                <c:pt idx="14">
                  <c:v>距离[0.844,0.861)</c:v>
                </c:pt>
                <c:pt idx="15">
                  <c:v>距离[0.861,0.878)</c:v>
                </c:pt>
                <c:pt idx="16">
                  <c:v>距离[0.878,0.895)</c:v>
                </c:pt>
                <c:pt idx="17">
                  <c:v>距离[0.895,0.912)</c:v>
                </c:pt>
                <c:pt idx="18">
                  <c:v>距离[0.912,0.929)</c:v>
                </c:pt>
                <c:pt idx="19">
                  <c:v>距离[0.929,0.946)</c:v>
                </c:pt>
                <c:pt idx="20">
                  <c:v>距离[0.946,0.963)</c:v>
                </c:pt>
                <c:pt idx="21">
                  <c:v>距离[0.963,0.98)</c:v>
                </c:pt>
                <c:pt idx="22">
                  <c:v>距离[0.98,0.997)</c:v>
                </c:pt>
              </c:strCache>
            </c:strRef>
          </c:cat>
          <c:val>
            <c:numRef>
              <c:f>'Location_U_0.801_d1_8%'!$I$41:$I$63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585350"/>
        <c:axId val="746170053"/>
      </c:barChart>
      <c:catAx>
        <c:axId val="20458535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6170053"/>
        <c:crosses val="autoZero"/>
        <c:auto val="1"/>
        <c:lblAlgn val="ctr"/>
        <c:lblOffset val="100"/>
        <c:noMultiLvlLbl val="0"/>
      </c:catAx>
      <c:valAx>
        <c:axId val="7461700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458535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'Location_U_0.801_d1_12%'!$H$40:$H$61</c:f>
              <c:strCache>
                <c:ptCount val="22"/>
                <c:pt idx="0">
                  <c:v>距离[0.606,0.623)</c:v>
                </c:pt>
                <c:pt idx="1">
                  <c:v>距离[0.623,0.64)</c:v>
                </c:pt>
                <c:pt idx="2">
                  <c:v>距离[0.64,0.657)</c:v>
                </c:pt>
                <c:pt idx="3">
                  <c:v>距离[0.657,0.674)</c:v>
                </c:pt>
                <c:pt idx="4">
                  <c:v>距离[0.674,0.691)</c:v>
                </c:pt>
                <c:pt idx="5">
                  <c:v>距离[0.691,0.708)</c:v>
                </c:pt>
                <c:pt idx="6">
                  <c:v>距离[0.708,0.0.725)</c:v>
                </c:pt>
                <c:pt idx="7">
                  <c:v>距离[0.725,0.742)</c:v>
                </c:pt>
                <c:pt idx="8">
                  <c:v>距离[0.742,0.759)</c:v>
                </c:pt>
                <c:pt idx="9">
                  <c:v>距离[0.759,0.776)</c:v>
                </c:pt>
                <c:pt idx="10">
                  <c:v>距离[0.776,0.793)</c:v>
                </c:pt>
                <c:pt idx="11">
                  <c:v>距离[0.793,0.81)</c:v>
                </c:pt>
                <c:pt idx="12">
                  <c:v>距离[0.81,0.827)</c:v>
                </c:pt>
                <c:pt idx="13">
                  <c:v>距离[0.827,0.844)</c:v>
                </c:pt>
                <c:pt idx="14">
                  <c:v>距离[0.844,0.861)</c:v>
                </c:pt>
                <c:pt idx="15">
                  <c:v>距离[0.861,0.878)</c:v>
                </c:pt>
                <c:pt idx="16">
                  <c:v>距离[0.878,0.895)</c:v>
                </c:pt>
                <c:pt idx="17">
                  <c:v>距离[0.895,0.912)</c:v>
                </c:pt>
                <c:pt idx="18">
                  <c:v>距离[0.912,0.929)</c:v>
                </c:pt>
                <c:pt idx="19">
                  <c:v>距离[0.929,0.946)</c:v>
                </c:pt>
                <c:pt idx="20">
                  <c:v>距离[0.946,0.963)</c:v>
                </c:pt>
                <c:pt idx="21">
                  <c:v>距离[0.963,0.98)</c:v>
                </c:pt>
              </c:strCache>
            </c:strRef>
          </c:cat>
          <c:val>
            <c:numRef>
              <c:f>'Location_U_0.801_d1_12%'!$I$40:$I$61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320560"/>
        <c:axId val="837388549"/>
      </c:barChart>
      <c:catAx>
        <c:axId val="529320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7388549"/>
        <c:crosses val="autoZero"/>
        <c:auto val="1"/>
        <c:lblAlgn val="ctr"/>
        <c:lblOffset val="100"/>
        <c:noMultiLvlLbl val="0"/>
      </c:catAx>
      <c:valAx>
        <c:axId val="83738854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932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'Location_U_0.801_d1_16%'!$H$40:$H$60</c:f>
              <c:strCache>
                <c:ptCount val="21"/>
                <c:pt idx="0">
                  <c:v>距离[0.623,0.64)</c:v>
                </c:pt>
                <c:pt idx="1">
                  <c:v>距离[0.64,0.657)</c:v>
                </c:pt>
                <c:pt idx="2">
                  <c:v>距离[0.657,0.674)</c:v>
                </c:pt>
                <c:pt idx="3">
                  <c:v>距离[0.674,0.691)</c:v>
                </c:pt>
                <c:pt idx="4">
                  <c:v>距离[0.691,0.708)</c:v>
                </c:pt>
                <c:pt idx="5">
                  <c:v>距离[0.708,0.0.725)</c:v>
                </c:pt>
                <c:pt idx="6">
                  <c:v>距离[0.725,0.742)</c:v>
                </c:pt>
                <c:pt idx="7">
                  <c:v>距离[0.742,0.759)</c:v>
                </c:pt>
                <c:pt idx="8">
                  <c:v>距离[0.759,0.776)</c:v>
                </c:pt>
                <c:pt idx="9">
                  <c:v>距离[0.776,0.793)</c:v>
                </c:pt>
                <c:pt idx="10">
                  <c:v>距离[0.793,0.81)</c:v>
                </c:pt>
                <c:pt idx="11">
                  <c:v>距离[0.81,0.827)</c:v>
                </c:pt>
                <c:pt idx="12">
                  <c:v>距离[0.827,0.844)</c:v>
                </c:pt>
                <c:pt idx="13">
                  <c:v>距离[0.844,0.861)</c:v>
                </c:pt>
                <c:pt idx="14">
                  <c:v>距离[0.861,0.878)</c:v>
                </c:pt>
                <c:pt idx="15">
                  <c:v>距离[0.878,0.895)</c:v>
                </c:pt>
                <c:pt idx="16">
                  <c:v>距离[0.895,0.912)</c:v>
                </c:pt>
                <c:pt idx="17">
                  <c:v>距离[0.912,0.929)</c:v>
                </c:pt>
                <c:pt idx="18">
                  <c:v>距离[0.929,0.946)</c:v>
                </c:pt>
                <c:pt idx="19">
                  <c:v>距离[0.946,0.963)</c:v>
                </c:pt>
                <c:pt idx="20">
                  <c:v>距离[0.963,0.98)</c:v>
                </c:pt>
              </c:strCache>
            </c:strRef>
          </c:cat>
          <c:val>
            <c:numRef>
              <c:f>'Location_U_0.801_d1_16%'!$I$40:$I$60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2011779"/>
        <c:axId val="526761521"/>
      </c:barChart>
      <c:catAx>
        <c:axId val="9320117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6761521"/>
        <c:crosses val="autoZero"/>
        <c:auto val="1"/>
        <c:lblAlgn val="ctr"/>
        <c:lblOffset val="100"/>
        <c:noMultiLvlLbl val="0"/>
      </c:catAx>
      <c:valAx>
        <c:axId val="5267615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20117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'Location_U_0.801_d2_4%'!$H$41:$H$64</c:f>
              <c:strCache>
                <c:ptCount val="24"/>
                <c:pt idx="0">
                  <c:v>距离[0.589,0.606)</c:v>
                </c:pt>
                <c:pt idx="1">
                  <c:v>距离[0.606,0.623)</c:v>
                </c:pt>
                <c:pt idx="2">
                  <c:v>距离[0.623,0.64)</c:v>
                </c:pt>
                <c:pt idx="3">
                  <c:v>距离[0.64,0.657)</c:v>
                </c:pt>
                <c:pt idx="4">
                  <c:v>距离[0.657,0.674)</c:v>
                </c:pt>
                <c:pt idx="5">
                  <c:v>距离[0.674,0.691)</c:v>
                </c:pt>
                <c:pt idx="6">
                  <c:v>距离[0.691,0.708)</c:v>
                </c:pt>
                <c:pt idx="7">
                  <c:v>距离[0.708,0.0.725)</c:v>
                </c:pt>
                <c:pt idx="8">
                  <c:v>距离[0.725,0.742)</c:v>
                </c:pt>
                <c:pt idx="9">
                  <c:v>距离[0.742,0.759)</c:v>
                </c:pt>
                <c:pt idx="10">
                  <c:v>距离[0.759,0.776)</c:v>
                </c:pt>
                <c:pt idx="11">
                  <c:v>距离[0.776,0.793)</c:v>
                </c:pt>
                <c:pt idx="12">
                  <c:v>距离[0.793,0.81)</c:v>
                </c:pt>
                <c:pt idx="13">
                  <c:v>距离[0.81,0.827)</c:v>
                </c:pt>
                <c:pt idx="14">
                  <c:v>距离[0.827,0.844)</c:v>
                </c:pt>
                <c:pt idx="15">
                  <c:v>距离[0.844,0.861)</c:v>
                </c:pt>
                <c:pt idx="16">
                  <c:v>距离[0.861,0.878)</c:v>
                </c:pt>
                <c:pt idx="17">
                  <c:v>距离[0.878,0.895)</c:v>
                </c:pt>
                <c:pt idx="18">
                  <c:v>距离[0.895,0.912)</c:v>
                </c:pt>
                <c:pt idx="19">
                  <c:v>距离[0.912,0.929)</c:v>
                </c:pt>
                <c:pt idx="20">
                  <c:v>距离[0.929,0.946)</c:v>
                </c:pt>
                <c:pt idx="21">
                  <c:v>距离[0.946,0.963)</c:v>
                </c:pt>
                <c:pt idx="22">
                  <c:v>距离[0.963,0.98)</c:v>
                </c:pt>
                <c:pt idx="23">
                  <c:v>距离[0.98,0.997)</c:v>
                </c:pt>
              </c:strCache>
            </c:strRef>
          </c:cat>
          <c:val>
            <c:numRef>
              <c:f>'Location_U_0.801_d2_4%'!$I$41:$I$64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305316"/>
        <c:axId val="288485344"/>
      </c:barChart>
      <c:catAx>
        <c:axId val="4173053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8485344"/>
        <c:crosses val="autoZero"/>
        <c:auto val="1"/>
        <c:lblAlgn val="ctr"/>
        <c:lblOffset val="100"/>
        <c:noMultiLvlLbl val="0"/>
      </c:catAx>
      <c:valAx>
        <c:axId val="28848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73053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'Location_U_0.801_d2_8%'!$H$41:$H$63</c:f>
              <c:strCache>
                <c:ptCount val="23"/>
                <c:pt idx="0">
                  <c:v>距离[0.606,0.623)</c:v>
                </c:pt>
                <c:pt idx="1">
                  <c:v>距离[0.623,0.64)</c:v>
                </c:pt>
                <c:pt idx="2">
                  <c:v>距离[0.64,0.657)</c:v>
                </c:pt>
                <c:pt idx="3">
                  <c:v>距离[0.657,0.674)</c:v>
                </c:pt>
                <c:pt idx="4">
                  <c:v>距离[0.674,0.691)</c:v>
                </c:pt>
                <c:pt idx="5">
                  <c:v>距离[0.691,0.708)</c:v>
                </c:pt>
                <c:pt idx="6">
                  <c:v>距离[0.708,0.0.725)</c:v>
                </c:pt>
                <c:pt idx="7">
                  <c:v>距离[0.725,0.742)</c:v>
                </c:pt>
                <c:pt idx="8">
                  <c:v>距离[0.742,0.759)</c:v>
                </c:pt>
                <c:pt idx="9">
                  <c:v>距离[0.759,0.776)</c:v>
                </c:pt>
                <c:pt idx="10">
                  <c:v>距离[0.776,0.793)</c:v>
                </c:pt>
                <c:pt idx="11">
                  <c:v>距离[0.793,0.81)</c:v>
                </c:pt>
                <c:pt idx="12">
                  <c:v>距离[0.81,0.827)</c:v>
                </c:pt>
                <c:pt idx="13">
                  <c:v>距离[0.827,0.844)</c:v>
                </c:pt>
                <c:pt idx="14">
                  <c:v>距离[0.844,0.861)</c:v>
                </c:pt>
                <c:pt idx="15">
                  <c:v>距离[0.861,0.878)</c:v>
                </c:pt>
                <c:pt idx="16">
                  <c:v>距离[0.878,0.895)</c:v>
                </c:pt>
                <c:pt idx="17">
                  <c:v>距离[0.895,0.912)</c:v>
                </c:pt>
                <c:pt idx="18">
                  <c:v>距离[0.912,0.929)</c:v>
                </c:pt>
                <c:pt idx="19">
                  <c:v>距离[0.929,0.946)</c:v>
                </c:pt>
                <c:pt idx="20">
                  <c:v>距离[0.946,0.963)</c:v>
                </c:pt>
                <c:pt idx="21">
                  <c:v>距离[0.963,0.98)</c:v>
                </c:pt>
                <c:pt idx="22">
                  <c:v>距离[0.98,0.997)</c:v>
                </c:pt>
              </c:strCache>
            </c:strRef>
          </c:cat>
          <c:val>
            <c:numRef>
              <c:f>'Location_U_0.801_d2_8%'!$I$41:$I$63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4831009"/>
        <c:axId val="281583807"/>
      </c:barChart>
      <c:catAx>
        <c:axId val="8048310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1583807"/>
        <c:crosses val="autoZero"/>
        <c:auto val="1"/>
        <c:lblAlgn val="ctr"/>
        <c:lblOffset val="100"/>
        <c:noMultiLvlLbl val="0"/>
      </c:catAx>
      <c:valAx>
        <c:axId val="28158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483100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'Location_U_0.801_d2_12%'!$H$41:$H$62</c:f>
              <c:strCache>
                <c:ptCount val="22"/>
                <c:pt idx="0">
                  <c:v>距离[0.623,0.64)</c:v>
                </c:pt>
                <c:pt idx="1">
                  <c:v>距离[0.64,0.657)</c:v>
                </c:pt>
                <c:pt idx="2">
                  <c:v>距离[0.657,0.674)</c:v>
                </c:pt>
                <c:pt idx="3">
                  <c:v>距离[0.674,0.691)</c:v>
                </c:pt>
                <c:pt idx="4">
                  <c:v>距离[0.691,0.708)</c:v>
                </c:pt>
                <c:pt idx="5">
                  <c:v>距离[0.708,0.0.725)</c:v>
                </c:pt>
                <c:pt idx="6">
                  <c:v>距离[0.725,0.742)</c:v>
                </c:pt>
                <c:pt idx="7">
                  <c:v>距离[0.742,0.759)</c:v>
                </c:pt>
                <c:pt idx="8">
                  <c:v>距离[0.759,0.776)</c:v>
                </c:pt>
                <c:pt idx="9">
                  <c:v>距离[0.776,0.793)</c:v>
                </c:pt>
                <c:pt idx="10">
                  <c:v>距离[0.793,0.81)</c:v>
                </c:pt>
                <c:pt idx="11">
                  <c:v>距离[0.81,0.827)</c:v>
                </c:pt>
                <c:pt idx="12">
                  <c:v>距离[0.827,0.844)</c:v>
                </c:pt>
                <c:pt idx="13">
                  <c:v>距离[0.844,0.861)</c:v>
                </c:pt>
                <c:pt idx="14">
                  <c:v>距离[0.861,0.878)</c:v>
                </c:pt>
                <c:pt idx="15">
                  <c:v>距离[0.878,0.895)</c:v>
                </c:pt>
                <c:pt idx="16">
                  <c:v>距离[0.895,0.912)</c:v>
                </c:pt>
                <c:pt idx="17">
                  <c:v>距离[0.912,0.929)</c:v>
                </c:pt>
                <c:pt idx="18">
                  <c:v>距离[0.929,0.946)</c:v>
                </c:pt>
                <c:pt idx="19">
                  <c:v>距离[0.946,0.963)</c:v>
                </c:pt>
                <c:pt idx="20">
                  <c:v>距离[0.963,0.98)</c:v>
                </c:pt>
                <c:pt idx="21">
                  <c:v>距离[0.98,0.997)</c:v>
                </c:pt>
              </c:strCache>
            </c:strRef>
          </c:cat>
          <c:val>
            <c:numRef>
              <c:f>'Location_U_0.801_d2_12%'!$I$41:$I$62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0053114"/>
        <c:axId val="85669185"/>
      </c:barChart>
      <c:catAx>
        <c:axId val="9000531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69185"/>
        <c:crosses val="autoZero"/>
        <c:auto val="1"/>
        <c:lblAlgn val="ctr"/>
        <c:lblOffset val="100"/>
        <c:noMultiLvlLbl val="0"/>
      </c:catAx>
      <c:valAx>
        <c:axId val="8566918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00531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'Location_U_0.801_d2_16%'!$H$40:$H$60</c:f>
              <c:strCache>
                <c:ptCount val="21"/>
                <c:pt idx="0">
                  <c:v>距离[0.623,0.64)</c:v>
                </c:pt>
                <c:pt idx="1">
                  <c:v>距离[0.64,0.657)</c:v>
                </c:pt>
                <c:pt idx="2">
                  <c:v>距离[0.657,0.674)</c:v>
                </c:pt>
                <c:pt idx="3">
                  <c:v>距离[0.674,0.691)</c:v>
                </c:pt>
                <c:pt idx="4">
                  <c:v>距离[0.691,0.708)</c:v>
                </c:pt>
                <c:pt idx="5">
                  <c:v>距离[0.708,0.0.725)</c:v>
                </c:pt>
                <c:pt idx="6">
                  <c:v>距离[0.725,0.742)</c:v>
                </c:pt>
                <c:pt idx="7">
                  <c:v>距离[0.742,0.759)</c:v>
                </c:pt>
                <c:pt idx="8">
                  <c:v>距离[0.759,0.776)</c:v>
                </c:pt>
                <c:pt idx="9">
                  <c:v>距离[0.776,0.793)</c:v>
                </c:pt>
                <c:pt idx="10">
                  <c:v>距离[0.793,0.81)</c:v>
                </c:pt>
                <c:pt idx="11">
                  <c:v>距离[0.81,0.827)</c:v>
                </c:pt>
                <c:pt idx="12">
                  <c:v>距离[0.827,0.844)</c:v>
                </c:pt>
                <c:pt idx="13">
                  <c:v>距离[0.844,0.861)</c:v>
                </c:pt>
                <c:pt idx="14">
                  <c:v>距离[0.861,0.878)</c:v>
                </c:pt>
                <c:pt idx="15">
                  <c:v>距离[0.878,0.895)</c:v>
                </c:pt>
                <c:pt idx="16">
                  <c:v>距离[0.895,0.912)</c:v>
                </c:pt>
                <c:pt idx="17">
                  <c:v>距离[0.912,0.929)</c:v>
                </c:pt>
                <c:pt idx="18">
                  <c:v>距离[0.929,0.946)</c:v>
                </c:pt>
                <c:pt idx="19">
                  <c:v>距离[0.946,0.963)</c:v>
                </c:pt>
                <c:pt idx="20">
                  <c:v>距离[0.963,0.98)</c:v>
                </c:pt>
              </c:strCache>
            </c:strRef>
          </c:cat>
          <c:val>
            <c:numRef>
              <c:f>'Location_U_0.801_d2_16%'!$I$40:$I$60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902505"/>
        <c:axId val="558548178"/>
      </c:barChart>
      <c:catAx>
        <c:axId val="43290250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8548178"/>
        <c:crosses val="autoZero"/>
        <c:auto val="1"/>
        <c:lblAlgn val="ctr"/>
        <c:lblOffset val="100"/>
        <c:noMultiLvlLbl val="0"/>
      </c:catAx>
      <c:valAx>
        <c:axId val="5585481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290250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'Location_N_0.724_d2_8%'!$C$30:$C$34</c:f>
              <c:strCache>
                <c:ptCount val="5"/>
                <c:pt idx="0">
                  <c:v>距离[0.535,0.61)</c:v>
                </c:pt>
                <c:pt idx="1">
                  <c:v>距离[0.61,0.685)</c:v>
                </c:pt>
                <c:pt idx="2">
                  <c:v>距离[0.685,0.76)</c:v>
                </c:pt>
                <c:pt idx="3">
                  <c:v>距离[0.76,0.835)</c:v>
                </c:pt>
                <c:pt idx="4">
                  <c:v>距离[0.835,0.91)</c:v>
                </c:pt>
              </c:strCache>
            </c:strRef>
          </c:cat>
          <c:val>
            <c:numRef>
              <c:f>'Location_N_0.724_d2_8%'!$D$30:$D$34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9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5996189"/>
        <c:axId val="969490876"/>
      </c:barChart>
      <c:catAx>
        <c:axId val="51599618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9490876"/>
        <c:crosses val="autoZero"/>
        <c:auto val="1"/>
        <c:lblAlgn val="ctr"/>
        <c:lblOffset val="100"/>
        <c:noMultiLvlLbl val="0"/>
      </c:catAx>
      <c:valAx>
        <c:axId val="9694908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599618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'Location_U_0.801_d3_4%'!$H$41:$H$64</c:f>
              <c:strCache>
                <c:ptCount val="24"/>
                <c:pt idx="0">
                  <c:v>距离[0.589,0.606)</c:v>
                </c:pt>
                <c:pt idx="1">
                  <c:v>距离[0.606,0.623)</c:v>
                </c:pt>
                <c:pt idx="2">
                  <c:v>距离[0.623,0.64)</c:v>
                </c:pt>
                <c:pt idx="3">
                  <c:v>距离[0.64,0.657)</c:v>
                </c:pt>
                <c:pt idx="4">
                  <c:v>距离[0.657,0.674)</c:v>
                </c:pt>
                <c:pt idx="5">
                  <c:v>距离[0.674,0.691)</c:v>
                </c:pt>
                <c:pt idx="6">
                  <c:v>距离[0.691,0.708)</c:v>
                </c:pt>
                <c:pt idx="7">
                  <c:v>距离[0.708,0.0.725)</c:v>
                </c:pt>
                <c:pt idx="8">
                  <c:v>距离[0.725,0.742)</c:v>
                </c:pt>
                <c:pt idx="9">
                  <c:v>距离[0.742,0.759)</c:v>
                </c:pt>
                <c:pt idx="10">
                  <c:v>距离[0.759,0.776)</c:v>
                </c:pt>
                <c:pt idx="11">
                  <c:v>距离[0.776,0.793)</c:v>
                </c:pt>
                <c:pt idx="12">
                  <c:v>距离[0.793,0.81)</c:v>
                </c:pt>
                <c:pt idx="13">
                  <c:v>距离[0.81,0.827)</c:v>
                </c:pt>
                <c:pt idx="14">
                  <c:v>距离[0.827,0.844)</c:v>
                </c:pt>
                <c:pt idx="15">
                  <c:v>距离[0.844,0.861)</c:v>
                </c:pt>
                <c:pt idx="16">
                  <c:v>距离[0.861,0.878)</c:v>
                </c:pt>
                <c:pt idx="17">
                  <c:v>距离[0.878,0.895)</c:v>
                </c:pt>
                <c:pt idx="18">
                  <c:v>距离[0.895,0.912)</c:v>
                </c:pt>
                <c:pt idx="19">
                  <c:v>距离[0.912,0.929)</c:v>
                </c:pt>
                <c:pt idx="20">
                  <c:v>距离[0.929,0.946)</c:v>
                </c:pt>
                <c:pt idx="21">
                  <c:v>距离[0.946,0.963)</c:v>
                </c:pt>
                <c:pt idx="22">
                  <c:v>距离[0.963,0.98)</c:v>
                </c:pt>
                <c:pt idx="23">
                  <c:v>距离[0.98,0.997)</c:v>
                </c:pt>
              </c:strCache>
            </c:strRef>
          </c:cat>
          <c:val>
            <c:numRef>
              <c:f>'Location_U_0.801_d3_4%'!$I$41:$I$64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2013931"/>
        <c:axId val="695160391"/>
      </c:barChart>
      <c:catAx>
        <c:axId val="8420139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5160391"/>
        <c:crosses val="autoZero"/>
        <c:auto val="1"/>
        <c:lblAlgn val="ctr"/>
        <c:lblOffset val="100"/>
        <c:noMultiLvlLbl val="0"/>
      </c:catAx>
      <c:valAx>
        <c:axId val="695160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20139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3194444444444"/>
          <c:y val="0.0069444444444444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'Location_U_0.801_d3_8%'!$H$41:$H$63</c:f>
              <c:strCache>
                <c:ptCount val="23"/>
                <c:pt idx="0">
                  <c:v>距离[0.606,0.623)</c:v>
                </c:pt>
                <c:pt idx="1">
                  <c:v>距离[0.623,0.64)</c:v>
                </c:pt>
                <c:pt idx="2">
                  <c:v>距离[0.64,0.657)</c:v>
                </c:pt>
                <c:pt idx="3">
                  <c:v>距离[0.657,0.674)</c:v>
                </c:pt>
                <c:pt idx="4">
                  <c:v>距离[0.674,0.691)</c:v>
                </c:pt>
                <c:pt idx="5">
                  <c:v>距离[0.691,0.708)</c:v>
                </c:pt>
                <c:pt idx="6">
                  <c:v>距离[0.708,0.0.725)</c:v>
                </c:pt>
                <c:pt idx="7">
                  <c:v>距离[0.725,0.742)</c:v>
                </c:pt>
                <c:pt idx="8">
                  <c:v>距离[0.742,0.759)</c:v>
                </c:pt>
                <c:pt idx="9">
                  <c:v>距离[0.759,0.776)</c:v>
                </c:pt>
                <c:pt idx="10">
                  <c:v>距离[0.776,0.793)</c:v>
                </c:pt>
                <c:pt idx="11">
                  <c:v>距离[0.793,0.81)</c:v>
                </c:pt>
                <c:pt idx="12">
                  <c:v>距离[0.81,0.827)</c:v>
                </c:pt>
                <c:pt idx="13">
                  <c:v>距离[0.827,0.844)</c:v>
                </c:pt>
                <c:pt idx="14">
                  <c:v>距离[0.844,0.861)</c:v>
                </c:pt>
                <c:pt idx="15">
                  <c:v>距离[0.861,0.878)</c:v>
                </c:pt>
                <c:pt idx="16">
                  <c:v>距离[0.878,0.895)</c:v>
                </c:pt>
                <c:pt idx="17">
                  <c:v>距离[0.895,0.912)</c:v>
                </c:pt>
                <c:pt idx="18">
                  <c:v>距离[0.912,0.929)</c:v>
                </c:pt>
                <c:pt idx="19">
                  <c:v>距离[0.929,0.946)</c:v>
                </c:pt>
                <c:pt idx="20">
                  <c:v>距离[0.946,0.963)</c:v>
                </c:pt>
                <c:pt idx="21">
                  <c:v>距离[0.963,0.98)</c:v>
                </c:pt>
                <c:pt idx="22">
                  <c:v>距离[0.98,0.997)</c:v>
                </c:pt>
              </c:strCache>
            </c:strRef>
          </c:cat>
          <c:val>
            <c:numRef>
              <c:f>'Location_U_0.801_d3_8%'!$I$41:$I$63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9715210"/>
        <c:axId val="236332922"/>
      </c:barChart>
      <c:catAx>
        <c:axId val="96971521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6332922"/>
        <c:crosses val="autoZero"/>
        <c:auto val="1"/>
        <c:lblAlgn val="ctr"/>
        <c:lblOffset val="100"/>
        <c:noMultiLvlLbl val="0"/>
      </c:catAx>
      <c:valAx>
        <c:axId val="2363329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971521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'Location_U_0.801_d3_12%'!$H$40:$H$61</c:f>
              <c:strCache>
                <c:ptCount val="22"/>
                <c:pt idx="0">
                  <c:v>距离[0.606,0.623)</c:v>
                </c:pt>
                <c:pt idx="1">
                  <c:v>距离[0.623,0.64)</c:v>
                </c:pt>
                <c:pt idx="2">
                  <c:v>距离[0.64,0.657)</c:v>
                </c:pt>
                <c:pt idx="3">
                  <c:v>距离[0.657,0.674)</c:v>
                </c:pt>
                <c:pt idx="4">
                  <c:v>距离[0.674,0.691)</c:v>
                </c:pt>
                <c:pt idx="5">
                  <c:v>距离[0.691,0.708)</c:v>
                </c:pt>
                <c:pt idx="6">
                  <c:v>距离[0.708,0.0.725)</c:v>
                </c:pt>
                <c:pt idx="7">
                  <c:v>距离[0.725,0.742)</c:v>
                </c:pt>
                <c:pt idx="8">
                  <c:v>距离[0.742,0.759)</c:v>
                </c:pt>
                <c:pt idx="9">
                  <c:v>距离[0.759,0.776)</c:v>
                </c:pt>
                <c:pt idx="10">
                  <c:v>距离[0.776,0.793)</c:v>
                </c:pt>
                <c:pt idx="11">
                  <c:v>距离[0.793,0.81)</c:v>
                </c:pt>
                <c:pt idx="12">
                  <c:v>距离[0.81,0.827)</c:v>
                </c:pt>
                <c:pt idx="13">
                  <c:v>距离[0.827,0.844)</c:v>
                </c:pt>
                <c:pt idx="14">
                  <c:v>距离[0.844,0.861)</c:v>
                </c:pt>
                <c:pt idx="15">
                  <c:v>距离[0.861,0.878)</c:v>
                </c:pt>
                <c:pt idx="16">
                  <c:v>距离[0.878,0.895)</c:v>
                </c:pt>
                <c:pt idx="17">
                  <c:v>距离[0.895,0.912)</c:v>
                </c:pt>
                <c:pt idx="18">
                  <c:v>距离[0.912,0.929)</c:v>
                </c:pt>
                <c:pt idx="19">
                  <c:v>距离[0.929,0.946)</c:v>
                </c:pt>
                <c:pt idx="20">
                  <c:v>距离[0.946,0.963)</c:v>
                </c:pt>
                <c:pt idx="21">
                  <c:v>距离[0.963,0.98)</c:v>
                </c:pt>
              </c:strCache>
            </c:strRef>
          </c:cat>
          <c:val>
            <c:numRef>
              <c:f>'Location_U_0.801_d3_12%'!$I$40:$I$61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7481154"/>
        <c:axId val="403769581"/>
      </c:barChart>
      <c:catAx>
        <c:axId val="70748115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3769581"/>
        <c:crosses val="autoZero"/>
        <c:auto val="1"/>
        <c:lblAlgn val="ctr"/>
        <c:lblOffset val="100"/>
        <c:noMultiLvlLbl val="0"/>
      </c:catAx>
      <c:valAx>
        <c:axId val="4037695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748115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'Location_U_0.801_d3_16%'!$H$40:$H$60</c:f>
              <c:strCache>
                <c:ptCount val="21"/>
                <c:pt idx="0">
                  <c:v>距离[0.623,0.64)</c:v>
                </c:pt>
                <c:pt idx="1">
                  <c:v>距离[0.64,0.657)</c:v>
                </c:pt>
                <c:pt idx="2">
                  <c:v>距离[0.657,0.674)</c:v>
                </c:pt>
                <c:pt idx="3">
                  <c:v>距离[0.674,0.691)</c:v>
                </c:pt>
                <c:pt idx="4">
                  <c:v>距离[0.691,0.708)</c:v>
                </c:pt>
                <c:pt idx="5">
                  <c:v>距离[0.708,0.0.725)</c:v>
                </c:pt>
                <c:pt idx="6">
                  <c:v>距离[0.725,0.742)</c:v>
                </c:pt>
                <c:pt idx="7">
                  <c:v>距离[0.742,0.759)</c:v>
                </c:pt>
                <c:pt idx="8">
                  <c:v>距离[0.759,0.776)</c:v>
                </c:pt>
                <c:pt idx="9">
                  <c:v>距离[0.776,0.793)</c:v>
                </c:pt>
                <c:pt idx="10">
                  <c:v>距离[0.793,0.81)</c:v>
                </c:pt>
                <c:pt idx="11">
                  <c:v>距离[0.81,0.827)</c:v>
                </c:pt>
                <c:pt idx="12">
                  <c:v>距离[0.827,0.844)</c:v>
                </c:pt>
                <c:pt idx="13">
                  <c:v>距离[0.844,0.861)</c:v>
                </c:pt>
                <c:pt idx="14">
                  <c:v>距离[0.861,0.878)</c:v>
                </c:pt>
                <c:pt idx="15">
                  <c:v>距离[0.878,0.895)</c:v>
                </c:pt>
                <c:pt idx="16">
                  <c:v>距离[0.895,0.912)</c:v>
                </c:pt>
                <c:pt idx="17">
                  <c:v>距离[0.912,0.929)</c:v>
                </c:pt>
                <c:pt idx="18">
                  <c:v>距离[0.929,0.946)</c:v>
                </c:pt>
                <c:pt idx="19">
                  <c:v>距离[0.946,0.963)</c:v>
                </c:pt>
                <c:pt idx="20">
                  <c:v>距离[0.963,0.98)</c:v>
                </c:pt>
              </c:strCache>
            </c:strRef>
          </c:cat>
          <c:val>
            <c:numRef>
              <c:f>'Location_U_0.801_d3_16%'!$I$40:$I$60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4948372"/>
        <c:axId val="470118612"/>
      </c:barChart>
      <c:catAx>
        <c:axId val="6849483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0118612"/>
        <c:crosses val="autoZero"/>
        <c:auto val="1"/>
        <c:lblAlgn val="ctr"/>
        <c:lblOffset val="100"/>
        <c:noMultiLvlLbl val="0"/>
      </c:catAx>
      <c:valAx>
        <c:axId val="4701186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49483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'Location_N_0.724_d2_12%'!$C$29:$C$33</c:f>
              <c:strCache>
                <c:ptCount val="5"/>
                <c:pt idx="0">
                  <c:v>距离[0.535,0.61)</c:v>
                </c:pt>
                <c:pt idx="1">
                  <c:v>距离[0.61,0.685)</c:v>
                </c:pt>
                <c:pt idx="2">
                  <c:v>距离[0.685,0.76)</c:v>
                </c:pt>
                <c:pt idx="3">
                  <c:v>距离[0.76,0.835)</c:v>
                </c:pt>
                <c:pt idx="4">
                  <c:v>距离[0.835,0.91)</c:v>
                </c:pt>
              </c:strCache>
            </c:strRef>
          </c:cat>
          <c:val>
            <c:numRef>
              <c:f>'Location_N_0.724_d2_12%'!$D$29:$D$33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8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8440410"/>
        <c:axId val="390201907"/>
      </c:barChart>
      <c:catAx>
        <c:axId val="85844041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0201907"/>
        <c:crosses val="autoZero"/>
        <c:auto val="1"/>
        <c:lblAlgn val="ctr"/>
        <c:lblOffset val="100"/>
        <c:noMultiLvlLbl val="0"/>
      </c:catAx>
      <c:valAx>
        <c:axId val="3902019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844041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'Location_N_0.724_d2_16%'!$C$28:$C$32</c:f>
              <c:strCache>
                <c:ptCount val="5"/>
                <c:pt idx="0">
                  <c:v>距离[0.535,0.61)</c:v>
                </c:pt>
                <c:pt idx="1">
                  <c:v>距离[0.61,0.685)</c:v>
                </c:pt>
                <c:pt idx="2">
                  <c:v>距离[0.685,0.76)</c:v>
                </c:pt>
                <c:pt idx="3">
                  <c:v>距离[0.76,0.835)</c:v>
                </c:pt>
                <c:pt idx="4">
                  <c:v>距离[0.835,0.91)</c:v>
                </c:pt>
              </c:strCache>
            </c:strRef>
          </c:cat>
          <c:val>
            <c:numRef>
              <c:f>'Location_N_0.724_d2_16%'!$D$28:$D$32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40930"/>
        <c:axId val="396258183"/>
      </c:barChart>
      <c:catAx>
        <c:axId val="97424093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6258183"/>
        <c:crosses val="autoZero"/>
        <c:auto val="1"/>
        <c:lblAlgn val="ctr"/>
        <c:lblOffset val="100"/>
        <c:noMultiLvlLbl val="0"/>
      </c:catAx>
      <c:valAx>
        <c:axId val="396258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424093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330200</xdr:colOff>
      <xdr:row>100</xdr:row>
      <xdr:rowOff>25400</xdr:rowOff>
    </xdr:from>
    <xdr:to>
      <xdr:col>13</xdr:col>
      <xdr:colOff>463550</xdr:colOff>
      <xdr:row>116</xdr:row>
      <xdr:rowOff>25400</xdr:rowOff>
    </xdr:to>
    <xdr:graphicFrame>
      <xdr:nvGraphicFramePr>
        <xdr:cNvPr id="2" name="图表 1"/>
        <xdr:cNvGraphicFramePr/>
      </xdr:nvGraphicFramePr>
      <xdr:xfrm>
        <a:off x="6692900" y="171704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44450</xdr:colOff>
      <xdr:row>28</xdr:row>
      <xdr:rowOff>15875</xdr:rowOff>
    </xdr:from>
    <xdr:to>
      <xdr:col>13</xdr:col>
      <xdr:colOff>633730</xdr:colOff>
      <xdr:row>44</xdr:row>
      <xdr:rowOff>15875</xdr:rowOff>
    </xdr:to>
    <xdr:graphicFrame>
      <xdr:nvGraphicFramePr>
        <xdr:cNvPr id="2" name="图表 1"/>
        <xdr:cNvGraphicFramePr/>
      </xdr:nvGraphicFramePr>
      <xdr:xfrm>
        <a:off x="6750050" y="48164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196850</xdr:colOff>
      <xdr:row>26</xdr:row>
      <xdr:rowOff>161925</xdr:rowOff>
    </xdr:from>
    <xdr:to>
      <xdr:col>14</xdr:col>
      <xdr:colOff>100330</xdr:colOff>
      <xdr:row>42</xdr:row>
      <xdr:rowOff>161925</xdr:rowOff>
    </xdr:to>
    <xdr:graphicFrame>
      <xdr:nvGraphicFramePr>
        <xdr:cNvPr id="2" name="图表 1"/>
        <xdr:cNvGraphicFramePr/>
      </xdr:nvGraphicFramePr>
      <xdr:xfrm>
        <a:off x="7283450" y="46196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138430</xdr:colOff>
      <xdr:row>26</xdr:row>
      <xdr:rowOff>47625</xdr:rowOff>
    </xdr:from>
    <xdr:to>
      <xdr:col>14</xdr:col>
      <xdr:colOff>41910</xdr:colOff>
      <xdr:row>42</xdr:row>
      <xdr:rowOff>47625</xdr:rowOff>
    </xdr:to>
    <xdr:graphicFrame>
      <xdr:nvGraphicFramePr>
        <xdr:cNvPr id="2" name="图表 1"/>
        <xdr:cNvGraphicFramePr/>
      </xdr:nvGraphicFramePr>
      <xdr:xfrm>
        <a:off x="6978650" y="45053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367030</xdr:colOff>
      <xdr:row>25</xdr:row>
      <xdr:rowOff>9525</xdr:rowOff>
    </xdr:from>
    <xdr:to>
      <xdr:col>13</xdr:col>
      <xdr:colOff>402590</xdr:colOff>
      <xdr:row>41</xdr:row>
      <xdr:rowOff>9525</xdr:rowOff>
    </xdr:to>
    <xdr:graphicFrame>
      <xdr:nvGraphicFramePr>
        <xdr:cNvPr id="2" name="图表 1"/>
        <xdr:cNvGraphicFramePr/>
      </xdr:nvGraphicFramePr>
      <xdr:xfrm>
        <a:off x="7169150" y="42957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6350</xdr:colOff>
      <xdr:row>27</xdr:row>
      <xdr:rowOff>19050</xdr:rowOff>
    </xdr:from>
    <xdr:to>
      <xdr:col>13</xdr:col>
      <xdr:colOff>595630</xdr:colOff>
      <xdr:row>43</xdr:row>
      <xdr:rowOff>19050</xdr:rowOff>
    </xdr:to>
    <xdr:graphicFrame>
      <xdr:nvGraphicFramePr>
        <xdr:cNvPr id="2" name="图表 1"/>
        <xdr:cNvGraphicFramePr/>
      </xdr:nvGraphicFramePr>
      <xdr:xfrm>
        <a:off x="7664450" y="4648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34925</xdr:colOff>
      <xdr:row>25</xdr:row>
      <xdr:rowOff>133350</xdr:rowOff>
    </xdr:from>
    <xdr:to>
      <xdr:col>13</xdr:col>
      <xdr:colOff>624205</xdr:colOff>
      <xdr:row>41</xdr:row>
      <xdr:rowOff>133350</xdr:rowOff>
    </xdr:to>
    <xdr:graphicFrame>
      <xdr:nvGraphicFramePr>
        <xdr:cNvPr id="2" name="图表 1"/>
        <xdr:cNvGraphicFramePr/>
      </xdr:nvGraphicFramePr>
      <xdr:xfrm>
        <a:off x="6778625" y="44196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52705</xdr:colOff>
      <xdr:row>26</xdr:row>
      <xdr:rowOff>0</xdr:rowOff>
    </xdr:from>
    <xdr:to>
      <xdr:col>13</xdr:col>
      <xdr:colOff>641985</xdr:colOff>
      <xdr:row>42</xdr:row>
      <xdr:rowOff>0</xdr:rowOff>
    </xdr:to>
    <xdr:graphicFrame>
      <xdr:nvGraphicFramePr>
        <xdr:cNvPr id="2" name="图表 1"/>
        <xdr:cNvGraphicFramePr/>
      </xdr:nvGraphicFramePr>
      <xdr:xfrm>
        <a:off x="6931025" y="4457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90805</xdr:colOff>
      <xdr:row>24</xdr:row>
      <xdr:rowOff>133350</xdr:rowOff>
    </xdr:from>
    <xdr:to>
      <xdr:col>13</xdr:col>
      <xdr:colOff>680085</xdr:colOff>
      <xdr:row>40</xdr:row>
      <xdr:rowOff>133350</xdr:rowOff>
    </xdr:to>
    <xdr:graphicFrame>
      <xdr:nvGraphicFramePr>
        <xdr:cNvPr id="2" name="图表 1"/>
        <xdr:cNvGraphicFramePr/>
      </xdr:nvGraphicFramePr>
      <xdr:xfrm>
        <a:off x="6892925" y="42481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90805</xdr:colOff>
      <xdr:row>27</xdr:row>
      <xdr:rowOff>28575</xdr:rowOff>
    </xdr:from>
    <xdr:to>
      <xdr:col>13</xdr:col>
      <xdr:colOff>680085</xdr:colOff>
      <xdr:row>43</xdr:row>
      <xdr:rowOff>28575</xdr:rowOff>
    </xdr:to>
    <xdr:graphicFrame>
      <xdr:nvGraphicFramePr>
        <xdr:cNvPr id="3" name="图表 2"/>
        <xdr:cNvGraphicFramePr/>
      </xdr:nvGraphicFramePr>
      <xdr:xfrm>
        <a:off x="7121525" y="46577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52705</xdr:colOff>
      <xdr:row>26</xdr:row>
      <xdr:rowOff>28575</xdr:rowOff>
    </xdr:from>
    <xdr:to>
      <xdr:col>13</xdr:col>
      <xdr:colOff>641985</xdr:colOff>
      <xdr:row>42</xdr:row>
      <xdr:rowOff>28575</xdr:rowOff>
    </xdr:to>
    <xdr:graphicFrame>
      <xdr:nvGraphicFramePr>
        <xdr:cNvPr id="3" name="图表 2"/>
        <xdr:cNvGraphicFramePr/>
      </xdr:nvGraphicFramePr>
      <xdr:xfrm>
        <a:off x="6969125" y="44862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167005</xdr:colOff>
      <xdr:row>28</xdr:row>
      <xdr:rowOff>66675</xdr:rowOff>
    </xdr:from>
    <xdr:to>
      <xdr:col>15</xdr:col>
      <xdr:colOff>70485</xdr:colOff>
      <xdr:row>44</xdr:row>
      <xdr:rowOff>66675</xdr:rowOff>
    </xdr:to>
    <xdr:graphicFrame>
      <xdr:nvGraphicFramePr>
        <xdr:cNvPr id="2" name="图表 1"/>
        <xdr:cNvGraphicFramePr/>
      </xdr:nvGraphicFramePr>
      <xdr:xfrm>
        <a:off x="7540625" y="48672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338455</xdr:colOff>
      <xdr:row>26</xdr:row>
      <xdr:rowOff>19050</xdr:rowOff>
    </xdr:from>
    <xdr:to>
      <xdr:col>14</xdr:col>
      <xdr:colOff>241935</xdr:colOff>
      <xdr:row>42</xdr:row>
      <xdr:rowOff>19050</xdr:rowOff>
    </xdr:to>
    <xdr:graphicFrame>
      <xdr:nvGraphicFramePr>
        <xdr:cNvPr id="3" name="图表 2"/>
        <xdr:cNvGraphicFramePr/>
      </xdr:nvGraphicFramePr>
      <xdr:xfrm>
        <a:off x="7521575" y="4476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196850</xdr:colOff>
      <xdr:row>25</xdr:row>
      <xdr:rowOff>9525</xdr:rowOff>
    </xdr:from>
    <xdr:to>
      <xdr:col>14</xdr:col>
      <xdr:colOff>100330</xdr:colOff>
      <xdr:row>41</xdr:row>
      <xdr:rowOff>9525</xdr:rowOff>
    </xdr:to>
    <xdr:graphicFrame>
      <xdr:nvGraphicFramePr>
        <xdr:cNvPr id="3" name="图表 2"/>
        <xdr:cNvGraphicFramePr/>
      </xdr:nvGraphicFramePr>
      <xdr:xfrm>
        <a:off x="7397750" y="42957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377825</xdr:colOff>
      <xdr:row>27</xdr:row>
      <xdr:rowOff>152400</xdr:rowOff>
    </xdr:from>
    <xdr:to>
      <xdr:col>14</xdr:col>
      <xdr:colOff>281305</xdr:colOff>
      <xdr:row>43</xdr:row>
      <xdr:rowOff>152400</xdr:rowOff>
    </xdr:to>
    <xdr:graphicFrame>
      <xdr:nvGraphicFramePr>
        <xdr:cNvPr id="2" name="图表 1"/>
        <xdr:cNvGraphicFramePr/>
      </xdr:nvGraphicFramePr>
      <xdr:xfrm>
        <a:off x="7388225" y="47815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82550</xdr:colOff>
      <xdr:row>25</xdr:row>
      <xdr:rowOff>152400</xdr:rowOff>
    </xdr:from>
    <xdr:to>
      <xdr:col>13</xdr:col>
      <xdr:colOff>671830</xdr:colOff>
      <xdr:row>41</xdr:row>
      <xdr:rowOff>152400</xdr:rowOff>
    </xdr:to>
    <xdr:graphicFrame>
      <xdr:nvGraphicFramePr>
        <xdr:cNvPr id="2" name="图表 1"/>
        <xdr:cNvGraphicFramePr/>
      </xdr:nvGraphicFramePr>
      <xdr:xfrm>
        <a:off x="6978650" y="44386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100330</xdr:colOff>
      <xdr:row>25</xdr:row>
      <xdr:rowOff>25400</xdr:rowOff>
    </xdr:from>
    <xdr:to>
      <xdr:col>14</xdr:col>
      <xdr:colOff>3810</xdr:colOff>
      <xdr:row>41</xdr:row>
      <xdr:rowOff>25400</xdr:rowOff>
    </xdr:to>
    <xdr:graphicFrame>
      <xdr:nvGraphicFramePr>
        <xdr:cNvPr id="2" name="图表 1"/>
        <xdr:cNvGraphicFramePr/>
      </xdr:nvGraphicFramePr>
      <xdr:xfrm>
        <a:off x="6902450" y="43116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73025</xdr:colOff>
      <xdr:row>24</xdr:row>
      <xdr:rowOff>142875</xdr:rowOff>
    </xdr:from>
    <xdr:to>
      <xdr:col>13</xdr:col>
      <xdr:colOff>662305</xdr:colOff>
      <xdr:row>40</xdr:row>
      <xdr:rowOff>142875</xdr:rowOff>
    </xdr:to>
    <xdr:graphicFrame>
      <xdr:nvGraphicFramePr>
        <xdr:cNvPr id="2" name="图表 1"/>
        <xdr:cNvGraphicFramePr/>
      </xdr:nvGraphicFramePr>
      <xdr:xfrm>
        <a:off x="6816725" y="42576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92075</xdr:colOff>
      <xdr:row>28</xdr:row>
      <xdr:rowOff>114300</xdr:rowOff>
    </xdr:from>
    <xdr:to>
      <xdr:col>13</xdr:col>
      <xdr:colOff>681355</xdr:colOff>
      <xdr:row>44</xdr:row>
      <xdr:rowOff>114300</xdr:rowOff>
    </xdr:to>
    <xdr:graphicFrame>
      <xdr:nvGraphicFramePr>
        <xdr:cNvPr id="2" name="图表 1"/>
        <xdr:cNvGraphicFramePr/>
      </xdr:nvGraphicFramePr>
      <xdr:xfrm>
        <a:off x="6378575" y="4914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120650</xdr:colOff>
      <xdr:row>26</xdr:row>
      <xdr:rowOff>123825</xdr:rowOff>
    </xdr:from>
    <xdr:to>
      <xdr:col>14</xdr:col>
      <xdr:colOff>24130</xdr:colOff>
      <xdr:row>42</xdr:row>
      <xdr:rowOff>123825</xdr:rowOff>
    </xdr:to>
    <xdr:graphicFrame>
      <xdr:nvGraphicFramePr>
        <xdr:cNvPr id="2" name="图表 1"/>
        <xdr:cNvGraphicFramePr/>
      </xdr:nvGraphicFramePr>
      <xdr:xfrm>
        <a:off x="7054850" y="45815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63500</xdr:colOff>
      <xdr:row>25</xdr:row>
      <xdr:rowOff>161925</xdr:rowOff>
    </xdr:from>
    <xdr:to>
      <xdr:col>13</xdr:col>
      <xdr:colOff>652780</xdr:colOff>
      <xdr:row>41</xdr:row>
      <xdr:rowOff>161925</xdr:rowOff>
    </xdr:to>
    <xdr:graphicFrame>
      <xdr:nvGraphicFramePr>
        <xdr:cNvPr id="2" name="图表 1"/>
        <xdr:cNvGraphicFramePr/>
      </xdr:nvGraphicFramePr>
      <xdr:xfrm>
        <a:off x="6654800" y="44481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138430</xdr:colOff>
      <xdr:row>24</xdr:row>
      <xdr:rowOff>152400</xdr:rowOff>
    </xdr:from>
    <xdr:to>
      <xdr:col>14</xdr:col>
      <xdr:colOff>41910</xdr:colOff>
      <xdr:row>40</xdr:row>
      <xdr:rowOff>152400</xdr:rowOff>
    </xdr:to>
    <xdr:graphicFrame>
      <xdr:nvGraphicFramePr>
        <xdr:cNvPr id="2" name="图表 1"/>
        <xdr:cNvGraphicFramePr/>
      </xdr:nvGraphicFramePr>
      <xdr:xfrm>
        <a:off x="7131050" y="4267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101600</xdr:colOff>
      <xdr:row>26</xdr:row>
      <xdr:rowOff>152400</xdr:rowOff>
    </xdr:from>
    <xdr:to>
      <xdr:col>15</xdr:col>
      <xdr:colOff>5080</xdr:colOff>
      <xdr:row>42</xdr:row>
      <xdr:rowOff>152400</xdr:rowOff>
    </xdr:to>
    <xdr:graphicFrame>
      <xdr:nvGraphicFramePr>
        <xdr:cNvPr id="2" name="图表 1"/>
        <xdr:cNvGraphicFramePr/>
      </xdr:nvGraphicFramePr>
      <xdr:xfrm>
        <a:off x="7454900" y="46101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176530</xdr:colOff>
      <xdr:row>27</xdr:row>
      <xdr:rowOff>44450</xdr:rowOff>
    </xdr:from>
    <xdr:to>
      <xdr:col>14</xdr:col>
      <xdr:colOff>80010</xdr:colOff>
      <xdr:row>43</xdr:row>
      <xdr:rowOff>44450</xdr:rowOff>
    </xdr:to>
    <xdr:graphicFrame>
      <xdr:nvGraphicFramePr>
        <xdr:cNvPr id="2" name="图表 1"/>
        <xdr:cNvGraphicFramePr/>
      </xdr:nvGraphicFramePr>
      <xdr:xfrm>
        <a:off x="6978650" y="46736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34925</xdr:colOff>
      <xdr:row>26</xdr:row>
      <xdr:rowOff>66675</xdr:rowOff>
    </xdr:from>
    <xdr:to>
      <xdr:col>13</xdr:col>
      <xdr:colOff>624205</xdr:colOff>
      <xdr:row>42</xdr:row>
      <xdr:rowOff>66675</xdr:rowOff>
    </xdr:to>
    <xdr:graphicFrame>
      <xdr:nvGraphicFramePr>
        <xdr:cNvPr id="2" name="图表 1"/>
        <xdr:cNvGraphicFramePr/>
      </xdr:nvGraphicFramePr>
      <xdr:xfrm>
        <a:off x="7083425" y="45243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14605</xdr:colOff>
      <xdr:row>26</xdr:row>
      <xdr:rowOff>19050</xdr:rowOff>
    </xdr:from>
    <xdr:to>
      <xdr:col>13</xdr:col>
      <xdr:colOff>603885</xdr:colOff>
      <xdr:row>42</xdr:row>
      <xdr:rowOff>19050</xdr:rowOff>
    </xdr:to>
    <xdr:graphicFrame>
      <xdr:nvGraphicFramePr>
        <xdr:cNvPr id="2" name="图表 1"/>
        <xdr:cNvGraphicFramePr/>
      </xdr:nvGraphicFramePr>
      <xdr:xfrm>
        <a:off x="7121525" y="4476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71755</xdr:colOff>
      <xdr:row>25</xdr:row>
      <xdr:rowOff>28575</xdr:rowOff>
    </xdr:from>
    <xdr:to>
      <xdr:col>13</xdr:col>
      <xdr:colOff>661035</xdr:colOff>
      <xdr:row>41</xdr:row>
      <xdr:rowOff>28575</xdr:rowOff>
    </xdr:to>
    <xdr:graphicFrame>
      <xdr:nvGraphicFramePr>
        <xdr:cNvPr id="2" name="图表 1"/>
        <xdr:cNvGraphicFramePr/>
      </xdr:nvGraphicFramePr>
      <xdr:xfrm>
        <a:off x="7369175" y="43148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292100</xdr:colOff>
      <xdr:row>26</xdr:row>
      <xdr:rowOff>142875</xdr:rowOff>
    </xdr:from>
    <xdr:to>
      <xdr:col>14</xdr:col>
      <xdr:colOff>195580</xdr:colOff>
      <xdr:row>42</xdr:row>
      <xdr:rowOff>142875</xdr:rowOff>
    </xdr:to>
    <xdr:graphicFrame>
      <xdr:nvGraphicFramePr>
        <xdr:cNvPr id="3" name="图表 2"/>
        <xdr:cNvGraphicFramePr/>
      </xdr:nvGraphicFramePr>
      <xdr:xfrm>
        <a:off x="7493000" y="46005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111125</xdr:colOff>
      <xdr:row>26</xdr:row>
      <xdr:rowOff>57150</xdr:rowOff>
    </xdr:from>
    <xdr:to>
      <xdr:col>14</xdr:col>
      <xdr:colOff>14605</xdr:colOff>
      <xdr:row>42</xdr:row>
      <xdr:rowOff>57150</xdr:rowOff>
    </xdr:to>
    <xdr:graphicFrame>
      <xdr:nvGraphicFramePr>
        <xdr:cNvPr id="3" name="图表 2"/>
        <xdr:cNvGraphicFramePr/>
      </xdr:nvGraphicFramePr>
      <xdr:xfrm>
        <a:off x="6969125" y="45148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43180</xdr:colOff>
      <xdr:row>26</xdr:row>
      <xdr:rowOff>19050</xdr:rowOff>
    </xdr:from>
    <xdr:to>
      <xdr:col>13</xdr:col>
      <xdr:colOff>632460</xdr:colOff>
      <xdr:row>42</xdr:row>
      <xdr:rowOff>19050</xdr:rowOff>
    </xdr:to>
    <xdr:graphicFrame>
      <xdr:nvGraphicFramePr>
        <xdr:cNvPr id="3" name="图表 2"/>
        <xdr:cNvGraphicFramePr/>
      </xdr:nvGraphicFramePr>
      <xdr:xfrm>
        <a:off x="6883400" y="4476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149225</xdr:colOff>
      <xdr:row>25</xdr:row>
      <xdr:rowOff>47625</xdr:rowOff>
    </xdr:from>
    <xdr:to>
      <xdr:col>13</xdr:col>
      <xdr:colOff>184785</xdr:colOff>
      <xdr:row>41</xdr:row>
      <xdr:rowOff>47625</xdr:rowOff>
    </xdr:to>
    <xdr:graphicFrame>
      <xdr:nvGraphicFramePr>
        <xdr:cNvPr id="3" name="图表 2"/>
        <xdr:cNvGraphicFramePr/>
      </xdr:nvGraphicFramePr>
      <xdr:xfrm>
        <a:off x="7121525" y="43338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5080</xdr:colOff>
      <xdr:row>33</xdr:row>
      <xdr:rowOff>44450</xdr:rowOff>
    </xdr:from>
    <xdr:to>
      <xdr:col>16</xdr:col>
      <xdr:colOff>462280</xdr:colOff>
      <xdr:row>49</xdr:row>
      <xdr:rowOff>44450</xdr:rowOff>
    </xdr:to>
    <xdr:graphicFrame>
      <xdr:nvGraphicFramePr>
        <xdr:cNvPr id="3" name="图表 2"/>
        <xdr:cNvGraphicFramePr/>
      </xdr:nvGraphicFramePr>
      <xdr:xfrm>
        <a:off x="8178800" y="57023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1490980</xdr:colOff>
      <xdr:row>38</xdr:row>
      <xdr:rowOff>82550</xdr:rowOff>
    </xdr:from>
    <xdr:to>
      <xdr:col>13</xdr:col>
      <xdr:colOff>716280</xdr:colOff>
      <xdr:row>54</xdr:row>
      <xdr:rowOff>82550</xdr:rowOff>
    </xdr:to>
    <xdr:graphicFrame>
      <xdr:nvGraphicFramePr>
        <xdr:cNvPr id="3" name="图表 2"/>
        <xdr:cNvGraphicFramePr/>
      </xdr:nvGraphicFramePr>
      <xdr:xfrm>
        <a:off x="9979660" y="65976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186055</xdr:colOff>
      <xdr:row>26</xdr:row>
      <xdr:rowOff>0</xdr:rowOff>
    </xdr:from>
    <xdr:to>
      <xdr:col>15</xdr:col>
      <xdr:colOff>89535</xdr:colOff>
      <xdr:row>42</xdr:row>
      <xdr:rowOff>0</xdr:rowOff>
    </xdr:to>
    <xdr:graphicFrame>
      <xdr:nvGraphicFramePr>
        <xdr:cNvPr id="2" name="图表 1"/>
        <xdr:cNvGraphicFramePr/>
      </xdr:nvGraphicFramePr>
      <xdr:xfrm>
        <a:off x="7483475" y="4457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173990</xdr:colOff>
      <xdr:row>36</xdr:row>
      <xdr:rowOff>161925</xdr:rowOff>
    </xdr:from>
    <xdr:to>
      <xdr:col>13</xdr:col>
      <xdr:colOff>816610</xdr:colOff>
      <xdr:row>52</xdr:row>
      <xdr:rowOff>161925</xdr:rowOff>
    </xdr:to>
    <xdr:graphicFrame>
      <xdr:nvGraphicFramePr>
        <xdr:cNvPr id="3" name="图表 2"/>
        <xdr:cNvGraphicFramePr/>
      </xdr:nvGraphicFramePr>
      <xdr:xfrm>
        <a:off x="9928225" y="63341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193675</xdr:colOff>
      <xdr:row>35</xdr:row>
      <xdr:rowOff>85725</xdr:rowOff>
    </xdr:from>
    <xdr:to>
      <xdr:col>13</xdr:col>
      <xdr:colOff>836295</xdr:colOff>
      <xdr:row>51</xdr:row>
      <xdr:rowOff>85725</xdr:rowOff>
    </xdr:to>
    <xdr:graphicFrame>
      <xdr:nvGraphicFramePr>
        <xdr:cNvPr id="3" name="图表 2"/>
        <xdr:cNvGraphicFramePr/>
      </xdr:nvGraphicFramePr>
      <xdr:xfrm>
        <a:off x="9372600" y="60864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205105</xdr:colOff>
      <xdr:row>38</xdr:row>
      <xdr:rowOff>142875</xdr:rowOff>
    </xdr:from>
    <xdr:to>
      <xdr:col>13</xdr:col>
      <xdr:colOff>926465</xdr:colOff>
      <xdr:row>54</xdr:row>
      <xdr:rowOff>142875</xdr:rowOff>
    </xdr:to>
    <xdr:graphicFrame>
      <xdr:nvGraphicFramePr>
        <xdr:cNvPr id="2" name="图表 1"/>
        <xdr:cNvGraphicFramePr/>
      </xdr:nvGraphicFramePr>
      <xdr:xfrm>
        <a:off x="9618345" y="6657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224790</xdr:colOff>
      <xdr:row>37</xdr:row>
      <xdr:rowOff>57150</xdr:rowOff>
    </xdr:from>
    <xdr:to>
      <xdr:col>16</xdr:col>
      <xdr:colOff>53975</xdr:colOff>
      <xdr:row>53</xdr:row>
      <xdr:rowOff>57150</xdr:rowOff>
    </xdr:to>
    <xdr:graphicFrame>
      <xdr:nvGraphicFramePr>
        <xdr:cNvPr id="2" name="图表 1"/>
        <xdr:cNvGraphicFramePr/>
      </xdr:nvGraphicFramePr>
      <xdr:xfrm>
        <a:off x="9572625" y="6400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234950</xdr:colOff>
      <xdr:row>36</xdr:row>
      <xdr:rowOff>152400</xdr:rowOff>
    </xdr:from>
    <xdr:to>
      <xdr:col>13</xdr:col>
      <xdr:colOff>956310</xdr:colOff>
      <xdr:row>52</xdr:row>
      <xdr:rowOff>152400</xdr:rowOff>
    </xdr:to>
    <xdr:graphicFrame>
      <xdr:nvGraphicFramePr>
        <xdr:cNvPr id="2" name="图表 1"/>
        <xdr:cNvGraphicFramePr/>
      </xdr:nvGraphicFramePr>
      <xdr:xfrm>
        <a:off x="9399270" y="63246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414655</xdr:colOff>
      <xdr:row>35</xdr:row>
      <xdr:rowOff>158750</xdr:rowOff>
    </xdr:from>
    <xdr:to>
      <xdr:col>14</xdr:col>
      <xdr:colOff>173355</xdr:colOff>
      <xdr:row>51</xdr:row>
      <xdr:rowOff>158750</xdr:rowOff>
    </xdr:to>
    <xdr:graphicFrame>
      <xdr:nvGraphicFramePr>
        <xdr:cNvPr id="2" name="图表 1"/>
        <xdr:cNvGraphicFramePr/>
      </xdr:nvGraphicFramePr>
      <xdr:xfrm>
        <a:off x="9065895" y="61595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364490</xdr:colOff>
      <xdr:row>38</xdr:row>
      <xdr:rowOff>130175</xdr:rowOff>
    </xdr:from>
    <xdr:to>
      <xdr:col>14</xdr:col>
      <xdr:colOff>24765</xdr:colOff>
      <xdr:row>54</xdr:row>
      <xdr:rowOff>130175</xdr:rowOff>
    </xdr:to>
    <xdr:graphicFrame>
      <xdr:nvGraphicFramePr>
        <xdr:cNvPr id="2" name="图表 1"/>
        <xdr:cNvGraphicFramePr/>
      </xdr:nvGraphicFramePr>
      <xdr:xfrm>
        <a:off x="9102725" y="66452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43180</xdr:colOff>
      <xdr:row>37</xdr:row>
      <xdr:rowOff>152400</xdr:rowOff>
    </xdr:from>
    <xdr:to>
      <xdr:col>13</xdr:col>
      <xdr:colOff>685800</xdr:colOff>
      <xdr:row>53</xdr:row>
      <xdr:rowOff>152400</xdr:rowOff>
    </xdr:to>
    <xdr:graphicFrame>
      <xdr:nvGraphicFramePr>
        <xdr:cNvPr id="2" name="图表 1"/>
        <xdr:cNvGraphicFramePr/>
      </xdr:nvGraphicFramePr>
      <xdr:xfrm>
        <a:off x="9356725" y="64960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294005</xdr:colOff>
      <xdr:row>37</xdr:row>
      <xdr:rowOff>34925</xdr:rowOff>
    </xdr:from>
    <xdr:to>
      <xdr:col>13</xdr:col>
      <xdr:colOff>936625</xdr:colOff>
      <xdr:row>53</xdr:row>
      <xdr:rowOff>34925</xdr:rowOff>
    </xdr:to>
    <xdr:graphicFrame>
      <xdr:nvGraphicFramePr>
        <xdr:cNvPr id="2" name="图表 1"/>
        <xdr:cNvGraphicFramePr/>
      </xdr:nvGraphicFramePr>
      <xdr:xfrm>
        <a:off x="7001510" y="63785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320040</xdr:colOff>
      <xdr:row>35</xdr:row>
      <xdr:rowOff>133350</xdr:rowOff>
    </xdr:from>
    <xdr:to>
      <xdr:col>13</xdr:col>
      <xdr:colOff>962660</xdr:colOff>
      <xdr:row>51</xdr:row>
      <xdr:rowOff>133350</xdr:rowOff>
    </xdr:to>
    <xdr:graphicFrame>
      <xdr:nvGraphicFramePr>
        <xdr:cNvPr id="2" name="图表 1"/>
        <xdr:cNvGraphicFramePr/>
      </xdr:nvGraphicFramePr>
      <xdr:xfrm>
        <a:off x="8990965" y="61341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330200</xdr:colOff>
      <xdr:row>26</xdr:row>
      <xdr:rowOff>66675</xdr:rowOff>
    </xdr:from>
    <xdr:to>
      <xdr:col>14</xdr:col>
      <xdr:colOff>88900</xdr:colOff>
      <xdr:row>42</xdr:row>
      <xdr:rowOff>66675</xdr:rowOff>
    </xdr:to>
    <xdr:graphicFrame>
      <xdr:nvGraphicFramePr>
        <xdr:cNvPr id="2" name="图表 1"/>
        <xdr:cNvGraphicFramePr/>
      </xdr:nvGraphicFramePr>
      <xdr:xfrm>
        <a:off x="7683500" y="45243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415925</xdr:colOff>
      <xdr:row>39</xdr:row>
      <xdr:rowOff>38100</xdr:rowOff>
    </xdr:from>
    <xdr:to>
      <xdr:col>14</xdr:col>
      <xdr:colOff>177800</xdr:colOff>
      <xdr:row>55</xdr:row>
      <xdr:rowOff>38100</xdr:rowOff>
    </xdr:to>
    <xdr:graphicFrame>
      <xdr:nvGraphicFramePr>
        <xdr:cNvPr id="2" name="图表 1"/>
        <xdr:cNvGraphicFramePr/>
      </xdr:nvGraphicFramePr>
      <xdr:xfrm>
        <a:off x="9521825" y="67246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244475</xdr:colOff>
      <xdr:row>38</xdr:row>
      <xdr:rowOff>44450</xdr:rowOff>
    </xdr:from>
    <xdr:to>
      <xdr:col>14</xdr:col>
      <xdr:colOff>6350</xdr:colOff>
      <xdr:row>54</xdr:row>
      <xdr:rowOff>44450</xdr:rowOff>
    </xdr:to>
    <xdr:graphicFrame>
      <xdr:nvGraphicFramePr>
        <xdr:cNvPr id="2" name="图表 1"/>
        <xdr:cNvGraphicFramePr/>
      </xdr:nvGraphicFramePr>
      <xdr:xfrm>
        <a:off x="9769475" y="65595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82550</xdr:colOff>
      <xdr:row>37</xdr:row>
      <xdr:rowOff>63500</xdr:rowOff>
    </xdr:from>
    <xdr:to>
      <xdr:col>13</xdr:col>
      <xdr:colOff>806450</xdr:colOff>
      <xdr:row>53</xdr:row>
      <xdr:rowOff>63500</xdr:rowOff>
    </xdr:to>
    <xdr:graphicFrame>
      <xdr:nvGraphicFramePr>
        <xdr:cNvPr id="2" name="图表 1"/>
        <xdr:cNvGraphicFramePr/>
      </xdr:nvGraphicFramePr>
      <xdr:xfrm>
        <a:off x="9398000" y="64071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177800</xdr:colOff>
      <xdr:row>35</xdr:row>
      <xdr:rowOff>158750</xdr:rowOff>
    </xdr:from>
    <xdr:to>
      <xdr:col>15</xdr:col>
      <xdr:colOff>82550</xdr:colOff>
      <xdr:row>51</xdr:row>
      <xdr:rowOff>158750</xdr:rowOff>
    </xdr:to>
    <xdr:graphicFrame>
      <xdr:nvGraphicFramePr>
        <xdr:cNvPr id="2" name="图表 1"/>
        <xdr:cNvGraphicFramePr/>
      </xdr:nvGraphicFramePr>
      <xdr:xfrm>
        <a:off x="9302750" y="61595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101600</xdr:colOff>
      <xdr:row>38</xdr:row>
      <xdr:rowOff>85725</xdr:rowOff>
    </xdr:from>
    <xdr:to>
      <xdr:col>15</xdr:col>
      <xdr:colOff>558800</xdr:colOff>
      <xdr:row>54</xdr:row>
      <xdr:rowOff>85725</xdr:rowOff>
    </xdr:to>
    <xdr:graphicFrame>
      <xdr:nvGraphicFramePr>
        <xdr:cNvPr id="2" name="图表 1"/>
        <xdr:cNvGraphicFramePr/>
      </xdr:nvGraphicFramePr>
      <xdr:xfrm>
        <a:off x="9721850" y="66008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92075</xdr:colOff>
      <xdr:row>37</xdr:row>
      <xdr:rowOff>133350</xdr:rowOff>
    </xdr:from>
    <xdr:to>
      <xdr:col>13</xdr:col>
      <xdr:colOff>815975</xdr:colOff>
      <xdr:row>53</xdr:row>
      <xdr:rowOff>133350</xdr:rowOff>
    </xdr:to>
    <xdr:graphicFrame>
      <xdr:nvGraphicFramePr>
        <xdr:cNvPr id="2" name="图表 1"/>
        <xdr:cNvGraphicFramePr/>
      </xdr:nvGraphicFramePr>
      <xdr:xfrm>
        <a:off x="9331325" y="6477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244475</xdr:colOff>
      <xdr:row>36</xdr:row>
      <xdr:rowOff>120650</xdr:rowOff>
    </xdr:from>
    <xdr:to>
      <xdr:col>14</xdr:col>
      <xdr:colOff>6350</xdr:colOff>
      <xdr:row>52</xdr:row>
      <xdr:rowOff>120650</xdr:rowOff>
    </xdr:to>
    <xdr:graphicFrame>
      <xdr:nvGraphicFramePr>
        <xdr:cNvPr id="2" name="图表 1"/>
        <xdr:cNvGraphicFramePr/>
      </xdr:nvGraphicFramePr>
      <xdr:xfrm>
        <a:off x="8912225" y="62928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34925</xdr:colOff>
      <xdr:row>35</xdr:row>
      <xdr:rowOff>168275</xdr:rowOff>
    </xdr:from>
    <xdr:to>
      <xdr:col>14</xdr:col>
      <xdr:colOff>625475</xdr:colOff>
      <xdr:row>51</xdr:row>
      <xdr:rowOff>168275</xdr:rowOff>
    </xdr:to>
    <xdr:graphicFrame>
      <xdr:nvGraphicFramePr>
        <xdr:cNvPr id="2" name="图表 1"/>
        <xdr:cNvGraphicFramePr/>
      </xdr:nvGraphicFramePr>
      <xdr:xfrm>
        <a:off x="8797925" y="61690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25400</xdr:colOff>
      <xdr:row>38</xdr:row>
      <xdr:rowOff>114300</xdr:rowOff>
    </xdr:from>
    <xdr:to>
      <xdr:col>15</xdr:col>
      <xdr:colOff>482600</xdr:colOff>
      <xdr:row>54</xdr:row>
      <xdr:rowOff>114300</xdr:rowOff>
    </xdr:to>
    <xdr:graphicFrame>
      <xdr:nvGraphicFramePr>
        <xdr:cNvPr id="2" name="图表 1"/>
        <xdr:cNvGraphicFramePr/>
      </xdr:nvGraphicFramePr>
      <xdr:xfrm>
        <a:off x="8959850" y="66294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273050</xdr:colOff>
      <xdr:row>38</xdr:row>
      <xdr:rowOff>95250</xdr:rowOff>
    </xdr:from>
    <xdr:to>
      <xdr:col>14</xdr:col>
      <xdr:colOff>34925</xdr:colOff>
      <xdr:row>54</xdr:row>
      <xdr:rowOff>95250</xdr:rowOff>
    </xdr:to>
    <xdr:graphicFrame>
      <xdr:nvGraphicFramePr>
        <xdr:cNvPr id="2" name="图表 1"/>
        <xdr:cNvGraphicFramePr/>
      </xdr:nvGraphicFramePr>
      <xdr:xfrm>
        <a:off x="9398000" y="66103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357505</xdr:colOff>
      <xdr:row>29</xdr:row>
      <xdr:rowOff>158750</xdr:rowOff>
    </xdr:from>
    <xdr:to>
      <xdr:col>15</xdr:col>
      <xdr:colOff>260985</xdr:colOff>
      <xdr:row>45</xdr:row>
      <xdr:rowOff>158750</xdr:rowOff>
    </xdr:to>
    <xdr:graphicFrame>
      <xdr:nvGraphicFramePr>
        <xdr:cNvPr id="3" name="图表 2"/>
        <xdr:cNvGraphicFramePr/>
      </xdr:nvGraphicFramePr>
      <xdr:xfrm>
        <a:off x="7845425" y="5130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187325</xdr:colOff>
      <xdr:row>36</xdr:row>
      <xdr:rowOff>101600</xdr:rowOff>
    </xdr:from>
    <xdr:to>
      <xdr:col>13</xdr:col>
      <xdr:colOff>911225</xdr:colOff>
      <xdr:row>52</xdr:row>
      <xdr:rowOff>101600</xdr:rowOff>
    </xdr:to>
    <xdr:graphicFrame>
      <xdr:nvGraphicFramePr>
        <xdr:cNvPr id="2" name="图表 1"/>
        <xdr:cNvGraphicFramePr/>
      </xdr:nvGraphicFramePr>
      <xdr:xfrm>
        <a:off x="9712325" y="6273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215900</xdr:colOff>
      <xdr:row>36</xdr:row>
      <xdr:rowOff>95250</xdr:rowOff>
    </xdr:from>
    <xdr:to>
      <xdr:col>15</xdr:col>
      <xdr:colOff>120650</xdr:colOff>
      <xdr:row>52</xdr:row>
      <xdr:rowOff>95250</xdr:rowOff>
    </xdr:to>
    <xdr:graphicFrame>
      <xdr:nvGraphicFramePr>
        <xdr:cNvPr id="2" name="图表 1"/>
        <xdr:cNvGraphicFramePr/>
      </xdr:nvGraphicFramePr>
      <xdr:xfrm>
        <a:off x="9493250" y="6267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111125</xdr:colOff>
      <xdr:row>39</xdr:row>
      <xdr:rowOff>142875</xdr:rowOff>
    </xdr:from>
    <xdr:to>
      <xdr:col>13</xdr:col>
      <xdr:colOff>835025</xdr:colOff>
      <xdr:row>55</xdr:row>
      <xdr:rowOff>142875</xdr:rowOff>
    </xdr:to>
    <xdr:graphicFrame>
      <xdr:nvGraphicFramePr>
        <xdr:cNvPr id="2" name="图表 1"/>
        <xdr:cNvGraphicFramePr/>
      </xdr:nvGraphicFramePr>
      <xdr:xfrm>
        <a:off x="9788525" y="68294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158750</xdr:colOff>
      <xdr:row>39</xdr:row>
      <xdr:rowOff>130175</xdr:rowOff>
    </xdr:from>
    <xdr:to>
      <xdr:col>15</xdr:col>
      <xdr:colOff>615950</xdr:colOff>
      <xdr:row>55</xdr:row>
      <xdr:rowOff>130175</xdr:rowOff>
    </xdr:to>
    <xdr:graphicFrame>
      <xdr:nvGraphicFramePr>
        <xdr:cNvPr id="2" name="图表 1"/>
        <xdr:cNvGraphicFramePr/>
      </xdr:nvGraphicFramePr>
      <xdr:xfrm>
        <a:off x="9169400" y="68167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454025</xdr:colOff>
      <xdr:row>40</xdr:row>
      <xdr:rowOff>76200</xdr:rowOff>
    </xdr:from>
    <xdr:to>
      <xdr:col>14</xdr:col>
      <xdr:colOff>215900</xdr:colOff>
      <xdr:row>56</xdr:row>
      <xdr:rowOff>76200</xdr:rowOff>
    </xdr:to>
    <xdr:graphicFrame>
      <xdr:nvGraphicFramePr>
        <xdr:cNvPr id="2" name="图表 1"/>
        <xdr:cNvGraphicFramePr/>
      </xdr:nvGraphicFramePr>
      <xdr:xfrm>
        <a:off x="9617075" y="6934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301625</xdr:colOff>
      <xdr:row>39</xdr:row>
      <xdr:rowOff>53975</xdr:rowOff>
    </xdr:from>
    <xdr:to>
      <xdr:col>15</xdr:col>
      <xdr:colOff>206375</xdr:colOff>
      <xdr:row>55</xdr:row>
      <xdr:rowOff>53975</xdr:rowOff>
    </xdr:to>
    <xdr:graphicFrame>
      <xdr:nvGraphicFramePr>
        <xdr:cNvPr id="2" name="图表 1"/>
        <xdr:cNvGraphicFramePr/>
      </xdr:nvGraphicFramePr>
      <xdr:xfrm>
        <a:off x="9521825" y="67405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92075</xdr:colOff>
      <xdr:row>39</xdr:row>
      <xdr:rowOff>63500</xdr:rowOff>
    </xdr:from>
    <xdr:to>
      <xdr:col>15</xdr:col>
      <xdr:colOff>549275</xdr:colOff>
      <xdr:row>55</xdr:row>
      <xdr:rowOff>63500</xdr:rowOff>
    </xdr:to>
    <xdr:graphicFrame>
      <xdr:nvGraphicFramePr>
        <xdr:cNvPr id="2" name="图表 1"/>
        <xdr:cNvGraphicFramePr/>
      </xdr:nvGraphicFramePr>
      <xdr:xfrm>
        <a:off x="9712325" y="67500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225425</xdr:colOff>
      <xdr:row>40</xdr:row>
      <xdr:rowOff>53975</xdr:rowOff>
    </xdr:from>
    <xdr:to>
      <xdr:col>15</xdr:col>
      <xdr:colOff>130175</xdr:colOff>
      <xdr:row>56</xdr:row>
      <xdr:rowOff>53975</xdr:rowOff>
    </xdr:to>
    <xdr:graphicFrame>
      <xdr:nvGraphicFramePr>
        <xdr:cNvPr id="2" name="图表 1"/>
        <xdr:cNvGraphicFramePr/>
      </xdr:nvGraphicFramePr>
      <xdr:xfrm>
        <a:off x="8940800" y="6911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273050</xdr:colOff>
      <xdr:row>39</xdr:row>
      <xdr:rowOff>158750</xdr:rowOff>
    </xdr:from>
    <xdr:to>
      <xdr:col>15</xdr:col>
      <xdr:colOff>177800</xdr:colOff>
      <xdr:row>55</xdr:row>
      <xdr:rowOff>158750</xdr:rowOff>
    </xdr:to>
    <xdr:graphicFrame>
      <xdr:nvGraphicFramePr>
        <xdr:cNvPr id="2" name="图表 1"/>
        <xdr:cNvGraphicFramePr/>
      </xdr:nvGraphicFramePr>
      <xdr:xfrm>
        <a:off x="8864600" y="68453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311150</xdr:colOff>
      <xdr:row>38</xdr:row>
      <xdr:rowOff>142875</xdr:rowOff>
    </xdr:from>
    <xdr:to>
      <xdr:col>14</xdr:col>
      <xdr:colOff>158750</xdr:colOff>
      <xdr:row>54</xdr:row>
      <xdr:rowOff>142875</xdr:rowOff>
    </xdr:to>
    <xdr:graphicFrame>
      <xdr:nvGraphicFramePr>
        <xdr:cNvPr id="2" name="图表 1"/>
        <xdr:cNvGraphicFramePr/>
      </xdr:nvGraphicFramePr>
      <xdr:xfrm>
        <a:off x="8636000" y="6657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34925</xdr:colOff>
      <xdr:row>28</xdr:row>
      <xdr:rowOff>0</xdr:rowOff>
    </xdr:from>
    <xdr:to>
      <xdr:col>13</xdr:col>
      <xdr:colOff>624205</xdr:colOff>
      <xdr:row>44</xdr:row>
      <xdr:rowOff>0</xdr:rowOff>
    </xdr:to>
    <xdr:graphicFrame>
      <xdr:nvGraphicFramePr>
        <xdr:cNvPr id="3" name="图表 2"/>
        <xdr:cNvGraphicFramePr/>
      </xdr:nvGraphicFramePr>
      <xdr:xfrm>
        <a:off x="6969125" y="48006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320675</xdr:colOff>
      <xdr:row>39</xdr:row>
      <xdr:rowOff>101600</xdr:rowOff>
    </xdr:from>
    <xdr:to>
      <xdr:col>16</xdr:col>
      <xdr:colOff>92075</xdr:colOff>
      <xdr:row>55</xdr:row>
      <xdr:rowOff>101600</xdr:rowOff>
    </xdr:to>
    <xdr:graphicFrame>
      <xdr:nvGraphicFramePr>
        <xdr:cNvPr id="2" name="图表 1"/>
        <xdr:cNvGraphicFramePr/>
      </xdr:nvGraphicFramePr>
      <xdr:xfrm>
        <a:off x="9045575" y="67881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311150</xdr:colOff>
      <xdr:row>40</xdr:row>
      <xdr:rowOff>0</xdr:rowOff>
    </xdr:from>
    <xdr:to>
      <xdr:col>15</xdr:col>
      <xdr:colOff>215900</xdr:colOff>
      <xdr:row>56</xdr:row>
      <xdr:rowOff>0</xdr:rowOff>
    </xdr:to>
    <xdr:graphicFrame>
      <xdr:nvGraphicFramePr>
        <xdr:cNvPr id="2" name="图表 1"/>
        <xdr:cNvGraphicFramePr/>
      </xdr:nvGraphicFramePr>
      <xdr:xfrm>
        <a:off x="8750300" y="6858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292100</xdr:colOff>
      <xdr:row>38</xdr:row>
      <xdr:rowOff>120650</xdr:rowOff>
    </xdr:from>
    <xdr:to>
      <xdr:col>14</xdr:col>
      <xdr:colOff>53975</xdr:colOff>
      <xdr:row>54</xdr:row>
      <xdr:rowOff>120650</xdr:rowOff>
    </xdr:to>
    <xdr:graphicFrame>
      <xdr:nvGraphicFramePr>
        <xdr:cNvPr id="2" name="图表 1"/>
        <xdr:cNvGraphicFramePr/>
      </xdr:nvGraphicFramePr>
      <xdr:xfrm>
        <a:off x="9188450" y="6635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1397000</xdr:colOff>
      <xdr:row>39</xdr:row>
      <xdr:rowOff>53975</xdr:rowOff>
    </xdr:from>
    <xdr:to>
      <xdr:col>14</xdr:col>
      <xdr:colOff>501650</xdr:colOff>
      <xdr:row>55</xdr:row>
      <xdr:rowOff>53975</xdr:rowOff>
    </xdr:to>
    <xdr:graphicFrame>
      <xdr:nvGraphicFramePr>
        <xdr:cNvPr id="2" name="图表 1"/>
        <xdr:cNvGraphicFramePr/>
      </xdr:nvGraphicFramePr>
      <xdr:xfrm>
        <a:off x="10255250" y="67405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130175</xdr:colOff>
      <xdr:row>26</xdr:row>
      <xdr:rowOff>142875</xdr:rowOff>
    </xdr:from>
    <xdr:to>
      <xdr:col>14</xdr:col>
      <xdr:colOff>33655</xdr:colOff>
      <xdr:row>42</xdr:row>
      <xdr:rowOff>142875</xdr:rowOff>
    </xdr:to>
    <xdr:graphicFrame>
      <xdr:nvGraphicFramePr>
        <xdr:cNvPr id="3" name="图表 2"/>
        <xdr:cNvGraphicFramePr/>
      </xdr:nvGraphicFramePr>
      <xdr:xfrm>
        <a:off x="7216775" y="46005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119380</xdr:colOff>
      <xdr:row>25</xdr:row>
      <xdr:rowOff>9525</xdr:rowOff>
    </xdr:from>
    <xdr:to>
      <xdr:col>14</xdr:col>
      <xdr:colOff>22860</xdr:colOff>
      <xdr:row>41</xdr:row>
      <xdr:rowOff>9525</xdr:rowOff>
    </xdr:to>
    <xdr:graphicFrame>
      <xdr:nvGraphicFramePr>
        <xdr:cNvPr id="3" name="图表 2"/>
        <xdr:cNvGraphicFramePr/>
      </xdr:nvGraphicFramePr>
      <xdr:xfrm>
        <a:off x="6921500" y="42957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4"/>
  <sheetViews>
    <sheetView topLeftCell="A70" workbookViewId="0">
      <selection activeCell="A21" sqref="$A21:$XFD21"/>
    </sheetView>
  </sheetViews>
  <sheetFormatPr defaultColWidth="9" defaultRowHeight="13.5"/>
  <cols>
    <col min="3" max="3" width="13.6333333333333" customWidth="1"/>
    <col min="4" max="4" width="14.3833333333333" customWidth="1"/>
    <col min="12" max="12" width="9.5" customWidth="1"/>
    <col min="13" max="13" width="10.3833333333333" customWidth="1"/>
  </cols>
  <sheetData>
    <row r="1" spans="2:14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>
      <c r="A2" s="6">
        <v>0</v>
      </c>
      <c r="B2">
        <v>0</v>
      </c>
      <c r="C2">
        <v>0.385983467102051</v>
      </c>
      <c r="D2">
        <v>0.400498867034912</v>
      </c>
      <c r="E2">
        <v>10</v>
      </c>
      <c r="F2">
        <v>4</v>
      </c>
      <c r="G2">
        <v>0</v>
      </c>
      <c r="H2">
        <v>6</v>
      </c>
      <c r="I2">
        <v>1</v>
      </c>
      <c r="J2">
        <v>0.714285714285714</v>
      </c>
      <c r="K2">
        <v>0.833333333333333</v>
      </c>
      <c r="L2">
        <v>0.4</v>
      </c>
      <c r="M2">
        <v>0.6</v>
      </c>
      <c r="N2">
        <v>0.8</v>
      </c>
    </row>
    <row r="3" spans="1:14">
      <c r="A3" s="6">
        <v>1</v>
      </c>
      <c r="B3">
        <v>1</v>
      </c>
      <c r="C3">
        <v>0.408030271530151</v>
      </c>
      <c r="D3">
        <v>0.0389866828918457</v>
      </c>
      <c r="E3">
        <v>10</v>
      </c>
      <c r="F3">
        <v>4</v>
      </c>
      <c r="G3">
        <v>0</v>
      </c>
      <c r="H3">
        <v>6</v>
      </c>
      <c r="I3">
        <v>1</v>
      </c>
      <c r="J3">
        <v>0.714285714285714</v>
      </c>
      <c r="K3">
        <v>0.833333333333333</v>
      </c>
      <c r="L3">
        <v>0.4</v>
      </c>
      <c r="M3">
        <v>0.6</v>
      </c>
      <c r="N3">
        <v>0.8</v>
      </c>
    </row>
    <row r="4" spans="1:14">
      <c r="A4" s="6">
        <v>2</v>
      </c>
      <c r="B4">
        <v>2</v>
      </c>
      <c r="C4">
        <v>0.782570600509644</v>
      </c>
      <c r="D4">
        <v>0.0511977672576904</v>
      </c>
      <c r="E4">
        <v>10</v>
      </c>
      <c r="F4">
        <v>8</v>
      </c>
      <c r="G4">
        <v>0</v>
      </c>
      <c r="H4">
        <v>2</v>
      </c>
      <c r="I4">
        <v>1</v>
      </c>
      <c r="J4">
        <v>0.555555555555556</v>
      </c>
      <c r="K4">
        <v>0.714285714285714</v>
      </c>
      <c r="L4">
        <v>0.8</v>
      </c>
      <c r="M4">
        <v>0.2</v>
      </c>
      <c r="N4">
        <v>0.6</v>
      </c>
    </row>
    <row r="5" spans="1:14">
      <c r="A5" s="6">
        <v>3</v>
      </c>
      <c r="B5">
        <v>3</v>
      </c>
      <c r="C5">
        <v>0.65697968006134</v>
      </c>
      <c r="D5">
        <v>0.0191965103149414</v>
      </c>
      <c r="E5">
        <v>10</v>
      </c>
      <c r="F5">
        <v>6</v>
      </c>
      <c r="G5">
        <v>0</v>
      </c>
      <c r="H5">
        <v>4</v>
      </c>
      <c r="I5">
        <v>1</v>
      </c>
      <c r="J5">
        <v>0.625</v>
      </c>
      <c r="K5">
        <v>0.769230769230769</v>
      </c>
      <c r="L5">
        <v>0.6</v>
      </c>
      <c r="M5">
        <v>0.4</v>
      </c>
      <c r="N5">
        <v>0.7</v>
      </c>
    </row>
    <row r="6" spans="1:14">
      <c r="A6" s="6">
        <v>4</v>
      </c>
      <c r="B6">
        <v>4</v>
      </c>
      <c r="C6">
        <v>0.600152254104614</v>
      </c>
      <c r="D6">
        <v>0.0940033197402954</v>
      </c>
      <c r="E6">
        <v>10</v>
      </c>
      <c r="F6">
        <v>8</v>
      </c>
      <c r="G6">
        <v>0</v>
      </c>
      <c r="H6">
        <v>2</v>
      </c>
      <c r="I6">
        <v>1</v>
      </c>
      <c r="J6">
        <v>0.555555555555556</v>
      </c>
      <c r="K6">
        <v>0.714285714285714</v>
      </c>
      <c r="L6">
        <v>0.8</v>
      </c>
      <c r="M6">
        <v>0.2</v>
      </c>
      <c r="N6">
        <v>0.6</v>
      </c>
    </row>
    <row r="7" spans="1:14">
      <c r="A7" s="6">
        <v>5</v>
      </c>
      <c r="B7">
        <v>5</v>
      </c>
      <c r="C7">
        <v>0.759477138519287</v>
      </c>
      <c r="D7">
        <v>0.0228502750396729</v>
      </c>
      <c r="E7">
        <v>10</v>
      </c>
      <c r="F7">
        <v>6</v>
      </c>
      <c r="G7">
        <v>0</v>
      </c>
      <c r="H7">
        <v>4</v>
      </c>
      <c r="I7">
        <v>1</v>
      </c>
      <c r="J7">
        <v>0.625</v>
      </c>
      <c r="K7">
        <v>0.769230769230769</v>
      </c>
      <c r="L7">
        <v>0.6</v>
      </c>
      <c r="M7">
        <v>0.4</v>
      </c>
      <c r="N7">
        <v>0.7</v>
      </c>
    </row>
    <row r="8" spans="1:14">
      <c r="A8" s="6">
        <v>6</v>
      </c>
      <c r="B8">
        <v>6</v>
      </c>
      <c r="C8">
        <v>0.825859069824219</v>
      </c>
      <c r="D8">
        <v>0.0527646541595459</v>
      </c>
      <c r="E8">
        <v>10</v>
      </c>
      <c r="F8">
        <v>5</v>
      </c>
      <c r="G8">
        <v>0</v>
      </c>
      <c r="H8">
        <v>5</v>
      </c>
      <c r="I8">
        <v>1</v>
      </c>
      <c r="J8">
        <v>0.666666666666667</v>
      </c>
      <c r="K8">
        <v>0.8</v>
      </c>
      <c r="L8">
        <v>0.5</v>
      </c>
      <c r="M8">
        <v>0.5</v>
      </c>
      <c r="N8">
        <v>0.75</v>
      </c>
    </row>
    <row r="9" spans="1:14">
      <c r="A9" s="6">
        <v>7</v>
      </c>
      <c r="B9">
        <v>7</v>
      </c>
      <c r="C9">
        <v>0.710409045219421</v>
      </c>
      <c r="D9">
        <v>0.056043267250061</v>
      </c>
      <c r="E9">
        <v>10</v>
      </c>
      <c r="F9">
        <v>4</v>
      </c>
      <c r="G9">
        <v>0</v>
      </c>
      <c r="H9">
        <v>6</v>
      </c>
      <c r="I9">
        <v>1</v>
      </c>
      <c r="J9">
        <v>0.714285714285714</v>
      </c>
      <c r="K9">
        <v>0.833333333333333</v>
      </c>
      <c r="L9">
        <v>0.4</v>
      </c>
      <c r="M9">
        <v>0.6</v>
      </c>
      <c r="N9">
        <v>0.8</v>
      </c>
    </row>
    <row r="10" spans="1:14">
      <c r="A10" s="6">
        <v>8</v>
      </c>
      <c r="B10">
        <v>8</v>
      </c>
      <c r="C10">
        <v>0.465441465377808</v>
      </c>
      <c r="D10">
        <v>0.0322824716567993</v>
      </c>
      <c r="E10">
        <v>10</v>
      </c>
      <c r="F10">
        <v>6</v>
      </c>
      <c r="G10">
        <v>0</v>
      </c>
      <c r="H10">
        <v>4</v>
      </c>
      <c r="I10">
        <v>1</v>
      </c>
      <c r="J10">
        <v>0.625</v>
      </c>
      <c r="K10">
        <v>0.769230769230769</v>
      </c>
      <c r="L10">
        <v>0.6</v>
      </c>
      <c r="M10">
        <v>0.4</v>
      </c>
      <c r="N10">
        <v>0.7</v>
      </c>
    </row>
    <row r="11" spans="1:14">
      <c r="A11" s="6">
        <v>9</v>
      </c>
      <c r="B11">
        <v>9</v>
      </c>
      <c r="C11">
        <v>0.8022301197052</v>
      </c>
      <c r="D11">
        <v>0.0777180194854736</v>
      </c>
      <c r="E11">
        <v>10</v>
      </c>
      <c r="F11">
        <v>9</v>
      </c>
      <c r="G11">
        <v>0</v>
      </c>
      <c r="H11">
        <v>1</v>
      </c>
      <c r="I11">
        <v>1</v>
      </c>
      <c r="J11">
        <v>0.526315789473684</v>
      </c>
      <c r="K11">
        <v>0.689655172413793</v>
      </c>
      <c r="L11">
        <v>0.9</v>
      </c>
      <c r="M11">
        <v>0.1</v>
      </c>
      <c r="N11">
        <v>0.55</v>
      </c>
    </row>
    <row r="12" spans="1:14">
      <c r="A12" s="6">
        <v>10</v>
      </c>
      <c r="B12">
        <v>10</v>
      </c>
      <c r="C12">
        <v>0.942210555076599</v>
      </c>
      <c r="D12">
        <v>0.160889387130737</v>
      </c>
      <c r="E12">
        <v>10</v>
      </c>
      <c r="F12">
        <v>4</v>
      </c>
      <c r="G12">
        <v>0</v>
      </c>
      <c r="H12">
        <v>6</v>
      </c>
      <c r="I12">
        <v>1</v>
      </c>
      <c r="J12">
        <v>0.714285714285714</v>
      </c>
      <c r="K12">
        <v>0.833333333333333</v>
      </c>
      <c r="L12">
        <v>0.4</v>
      </c>
      <c r="M12">
        <v>0.6</v>
      </c>
      <c r="N12">
        <v>0.8</v>
      </c>
    </row>
    <row r="13" spans="1:14">
      <c r="A13" s="6">
        <v>11</v>
      </c>
      <c r="B13">
        <v>11</v>
      </c>
      <c r="C13">
        <v>0.682506084442139</v>
      </c>
      <c r="D13">
        <v>0.0313220024108887</v>
      </c>
      <c r="E13">
        <v>10</v>
      </c>
      <c r="F13">
        <v>6</v>
      </c>
      <c r="G13">
        <v>0</v>
      </c>
      <c r="H13">
        <v>4</v>
      </c>
      <c r="I13">
        <v>1</v>
      </c>
      <c r="J13">
        <v>0.625</v>
      </c>
      <c r="K13">
        <v>0.769230769230769</v>
      </c>
      <c r="L13">
        <v>0.6</v>
      </c>
      <c r="M13">
        <v>0.4</v>
      </c>
      <c r="N13">
        <v>0.7</v>
      </c>
    </row>
    <row r="14" spans="1:14">
      <c r="A14" s="6">
        <v>12</v>
      </c>
      <c r="B14">
        <v>12</v>
      </c>
      <c r="C14">
        <v>0.578823804855347</v>
      </c>
      <c r="D14">
        <v>0.00784742832183838</v>
      </c>
      <c r="E14">
        <v>10</v>
      </c>
      <c r="F14">
        <v>7</v>
      </c>
      <c r="G14">
        <v>0</v>
      </c>
      <c r="H14">
        <v>3</v>
      </c>
      <c r="I14">
        <v>1</v>
      </c>
      <c r="J14">
        <v>0.588235294117647</v>
      </c>
      <c r="K14">
        <v>0.740740740740741</v>
      </c>
      <c r="L14">
        <v>0.7</v>
      </c>
      <c r="M14">
        <v>0.3</v>
      </c>
      <c r="N14">
        <v>0.65</v>
      </c>
    </row>
    <row r="15" spans="1:14">
      <c r="A15" s="6">
        <v>13</v>
      </c>
      <c r="B15">
        <v>13</v>
      </c>
      <c r="C15">
        <v>0.658955097198486</v>
      </c>
      <c r="D15">
        <v>0.0644017457962036</v>
      </c>
      <c r="E15">
        <v>10</v>
      </c>
      <c r="F15">
        <v>5</v>
      </c>
      <c r="G15">
        <v>0</v>
      </c>
      <c r="H15">
        <v>5</v>
      </c>
      <c r="I15">
        <v>1</v>
      </c>
      <c r="J15">
        <v>0.666666666666667</v>
      </c>
      <c r="K15">
        <v>0.8</v>
      </c>
      <c r="L15">
        <v>0.5</v>
      </c>
      <c r="M15">
        <v>0.5</v>
      </c>
      <c r="N15">
        <v>0.75</v>
      </c>
    </row>
    <row r="16" spans="1:14">
      <c r="A16" s="6">
        <v>14</v>
      </c>
      <c r="B16">
        <v>14</v>
      </c>
      <c r="C16">
        <v>0.890965580940247</v>
      </c>
      <c r="D16">
        <v>0.157147407531738</v>
      </c>
      <c r="E16">
        <v>10</v>
      </c>
      <c r="F16">
        <v>5</v>
      </c>
      <c r="G16">
        <v>0</v>
      </c>
      <c r="H16">
        <v>5</v>
      </c>
      <c r="I16">
        <v>1</v>
      </c>
      <c r="J16">
        <v>0.666666666666667</v>
      </c>
      <c r="K16">
        <v>0.8</v>
      </c>
      <c r="L16">
        <v>0.5</v>
      </c>
      <c r="M16">
        <v>0.5</v>
      </c>
      <c r="N16">
        <v>0.75</v>
      </c>
    </row>
    <row r="17" spans="1:14">
      <c r="A17" s="6">
        <v>15</v>
      </c>
      <c r="B17">
        <v>15</v>
      </c>
      <c r="C17">
        <v>0.776006937026978</v>
      </c>
      <c r="D17">
        <v>0.0995199680328369</v>
      </c>
      <c r="E17">
        <v>10</v>
      </c>
      <c r="F17">
        <v>6</v>
      </c>
      <c r="G17">
        <v>0</v>
      </c>
      <c r="H17">
        <v>4</v>
      </c>
      <c r="I17">
        <v>1</v>
      </c>
      <c r="J17">
        <v>0.625</v>
      </c>
      <c r="K17">
        <v>0.769230769230769</v>
      </c>
      <c r="L17">
        <v>0.6</v>
      </c>
      <c r="M17">
        <v>0.4</v>
      </c>
      <c r="N17">
        <v>0.7</v>
      </c>
    </row>
    <row r="18" spans="1:14">
      <c r="A18" s="6">
        <v>16</v>
      </c>
      <c r="B18">
        <v>16</v>
      </c>
      <c r="C18">
        <v>0.608755111694336</v>
      </c>
      <c r="D18">
        <v>0.0527166128158569</v>
      </c>
      <c r="E18">
        <v>10</v>
      </c>
      <c r="F18">
        <v>3</v>
      </c>
      <c r="G18">
        <v>0</v>
      </c>
      <c r="H18">
        <v>7</v>
      </c>
      <c r="I18">
        <v>1</v>
      </c>
      <c r="J18">
        <v>0.769230769230769</v>
      </c>
      <c r="K18">
        <v>0.869565217391304</v>
      </c>
      <c r="L18">
        <v>0.3</v>
      </c>
      <c r="M18">
        <v>0.7</v>
      </c>
      <c r="N18">
        <v>0.85</v>
      </c>
    </row>
    <row r="19" spans="1:14">
      <c r="A19" s="6">
        <v>17</v>
      </c>
      <c r="B19">
        <v>17</v>
      </c>
      <c r="C19">
        <v>0.802490711212158</v>
      </c>
      <c r="D19">
        <v>0.0230822563171387</v>
      </c>
      <c r="E19">
        <v>10</v>
      </c>
      <c r="F19">
        <v>5</v>
      </c>
      <c r="G19">
        <v>0</v>
      </c>
      <c r="H19">
        <v>5</v>
      </c>
      <c r="I19">
        <v>1</v>
      </c>
      <c r="J19">
        <v>0.666666666666667</v>
      </c>
      <c r="K19">
        <v>0.8</v>
      </c>
      <c r="L19">
        <v>0.5</v>
      </c>
      <c r="M19">
        <v>0.5</v>
      </c>
      <c r="N19">
        <v>0.75</v>
      </c>
    </row>
    <row r="20" spans="1:14">
      <c r="A20" s="6">
        <v>18</v>
      </c>
      <c r="B20">
        <v>18</v>
      </c>
      <c r="C20">
        <v>1.17620837688446</v>
      </c>
      <c r="D20">
        <v>0.202372550964355</v>
      </c>
      <c r="E20">
        <v>10</v>
      </c>
      <c r="F20">
        <v>4</v>
      </c>
      <c r="G20">
        <v>0</v>
      </c>
      <c r="H20">
        <v>6</v>
      </c>
      <c r="I20">
        <v>1</v>
      </c>
      <c r="J20">
        <v>0.714285714285714</v>
      </c>
      <c r="K20">
        <v>0.833333333333333</v>
      </c>
      <c r="L20">
        <v>0.4</v>
      </c>
      <c r="M20">
        <v>0.6</v>
      </c>
      <c r="N20">
        <v>0.8</v>
      </c>
    </row>
    <row r="21" spans="1:14">
      <c r="A21" s="6">
        <v>19</v>
      </c>
      <c r="B21">
        <v>19</v>
      </c>
      <c r="C21">
        <v>0.606020212173462</v>
      </c>
      <c r="D21">
        <v>0.0171260833740234</v>
      </c>
      <c r="E21">
        <v>10</v>
      </c>
      <c r="F21">
        <v>5</v>
      </c>
      <c r="G21">
        <v>0</v>
      </c>
      <c r="H21">
        <v>5</v>
      </c>
      <c r="I21">
        <v>1</v>
      </c>
      <c r="J21">
        <v>0.666666666666667</v>
      </c>
      <c r="K21">
        <v>0.8</v>
      </c>
      <c r="L21">
        <v>0.5</v>
      </c>
      <c r="M21">
        <v>0.5</v>
      </c>
      <c r="N21">
        <v>0.75</v>
      </c>
    </row>
    <row r="22" spans="1:14">
      <c r="A22" s="6">
        <v>20</v>
      </c>
      <c r="B22">
        <v>20</v>
      </c>
      <c r="C22">
        <v>0.523208141326904</v>
      </c>
      <c r="D22">
        <v>0.0386615991592407</v>
      </c>
      <c r="E22">
        <v>10</v>
      </c>
      <c r="F22">
        <v>4</v>
      </c>
      <c r="G22">
        <v>0</v>
      </c>
      <c r="H22">
        <v>6</v>
      </c>
      <c r="I22">
        <v>1</v>
      </c>
      <c r="J22">
        <v>0.714285714285714</v>
      </c>
      <c r="K22">
        <v>0.833333333333333</v>
      </c>
      <c r="L22">
        <v>0.4</v>
      </c>
      <c r="M22">
        <v>0.6</v>
      </c>
      <c r="N22">
        <v>0.8</v>
      </c>
    </row>
    <row r="23" spans="1:14">
      <c r="A23" s="6">
        <v>21</v>
      </c>
      <c r="B23">
        <v>21</v>
      </c>
      <c r="C23">
        <v>0.58139967918396</v>
      </c>
      <c r="D23">
        <v>0.0861740112304687</v>
      </c>
      <c r="E23">
        <v>10</v>
      </c>
      <c r="F23">
        <v>2</v>
      </c>
      <c r="G23">
        <v>0</v>
      </c>
      <c r="H23">
        <v>8</v>
      </c>
      <c r="I23">
        <v>1</v>
      </c>
      <c r="J23">
        <v>0.833333333333333</v>
      </c>
      <c r="K23">
        <v>0.909090909090909</v>
      </c>
      <c r="L23">
        <v>0.2</v>
      </c>
      <c r="M23">
        <v>0.8</v>
      </c>
      <c r="N23">
        <v>0.9</v>
      </c>
    </row>
    <row r="24" spans="1:14">
      <c r="A24" s="6">
        <v>22</v>
      </c>
      <c r="B24">
        <v>22</v>
      </c>
      <c r="C24">
        <v>0.768659114837646</v>
      </c>
      <c r="D24">
        <v>0.0440047979354858</v>
      </c>
      <c r="E24">
        <v>10</v>
      </c>
      <c r="F24">
        <v>7</v>
      </c>
      <c r="G24">
        <v>0</v>
      </c>
      <c r="H24">
        <v>3</v>
      </c>
      <c r="I24">
        <v>1</v>
      </c>
      <c r="J24">
        <v>0.588235294117647</v>
      </c>
      <c r="K24">
        <v>0.740740740740741</v>
      </c>
      <c r="L24">
        <v>0.7</v>
      </c>
      <c r="M24">
        <v>0.3</v>
      </c>
      <c r="N24">
        <v>0.65</v>
      </c>
    </row>
    <row r="25" spans="1:14">
      <c r="A25" s="6">
        <v>23</v>
      </c>
      <c r="B25">
        <v>23</v>
      </c>
      <c r="C25">
        <v>0.616737127304077</v>
      </c>
      <c r="D25">
        <v>0.0296386480331421</v>
      </c>
      <c r="E25">
        <v>10</v>
      </c>
      <c r="F25">
        <v>6</v>
      </c>
      <c r="G25">
        <v>0</v>
      </c>
      <c r="H25">
        <v>4</v>
      </c>
      <c r="I25">
        <v>1</v>
      </c>
      <c r="J25">
        <v>0.625</v>
      </c>
      <c r="K25">
        <v>0.769230769230769</v>
      </c>
      <c r="L25">
        <v>0.6</v>
      </c>
      <c r="M25">
        <v>0.4</v>
      </c>
      <c r="N25">
        <v>0.7</v>
      </c>
    </row>
    <row r="26" spans="1:14">
      <c r="A26" s="6">
        <v>24</v>
      </c>
      <c r="B26">
        <v>24</v>
      </c>
      <c r="C26">
        <v>0.466872215270996</v>
      </c>
      <c r="D26">
        <v>0.0282845497131348</v>
      </c>
      <c r="E26">
        <v>10</v>
      </c>
      <c r="F26">
        <v>8</v>
      </c>
      <c r="G26">
        <v>0</v>
      </c>
      <c r="H26">
        <v>2</v>
      </c>
      <c r="I26">
        <v>1</v>
      </c>
      <c r="J26">
        <v>0.555555555555556</v>
      </c>
      <c r="K26">
        <v>0.714285714285714</v>
      </c>
      <c r="L26">
        <v>0.8</v>
      </c>
      <c r="M26">
        <v>0.2</v>
      </c>
      <c r="N26">
        <v>0.6</v>
      </c>
    </row>
    <row r="27" spans="1:14">
      <c r="A27" s="6">
        <v>25</v>
      </c>
      <c r="B27">
        <v>25</v>
      </c>
      <c r="C27">
        <v>0.827527761459351</v>
      </c>
      <c r="D27">
        <v>0.106193423271179</v>
      </c>
      <c r="E27">
        <v>10</v>
      </c>
      <c r="F27">
        <v>6</v>
      </c>
      <c r="G27">
        <v>0</v>
      </c>
      <c r="H27">
        <v>4</v>
      </c>
      <c r="I27">
        <v>1</v>
      </c>
      <c r="J27">
        <v>0.625</v>
      </c>
      <c r="K27">
        <v>0.769230769230769</v>
      </c>
      <c r="L27">
        <v>0.6</v>
      </c>
      <c r="M27">
        <v>0.4</v>
      </c>
      <c r="N27">
        <v>0.7</v>
      </c>
    </row>
    <row r="28" spans="1:14">
      <c r="A28" s="6">
        <v>26</v>
      </c>
      <c r="B28">
        <v>26</v>
      </c>
      <c r="C28">
        <v>0.814105629920959</v>
      </c>
      <c r="D28">
        <v>0.123190999031067</v>
      </c>
      <c r="E28">
        <v>10</v>
      </c>
      <c r="F28">
        <v>9</v>
      </c>
      <c r="G28">
        <v>0</v>
      </c>
      <c r="H28">
        <v>1</v>
      </c>
      <c r="I28">
        <v>1</v>
      </c>
      <c r="J28">
        <v>0.526315789473684</v>
      </c>
      <c r="K28">
        <v>0.689655172413793</v>
      </c>
      <c r="L28">
        <v>0.9</v>
      </c>
      <c r="M28">
        <v>0.1</v>
      </c>
      <c r="N28">
        <v>0.55</v>
      </c>
    </row>
    <row r="29" spans="1:14">
      <c r="A29" s="6">
        <v>27</v>
      </c>
      <c r="B29">
        <v>27</v>
      </c>
      <c r="C29">
        <v>0.728627681732178</v>
      </c>
      <c r="D29">
        <v>0.0502829551696777</v>
      </c>
      <c r="E29">
        <v>10</v>
      </c>
      <c r="F29">
        <v>6</v>
      </c>
      <c r="G29">
        <v>0</v>
      </c>
      <c r="H29">
        <v>4</v>
      </c>
      <c r="I29">
        <v>1</v>
      </c>
      <c r="J29">
        <v>0.625</v>
      </c>
      <c r="K29">
        <v>0.769230769230769</v>
      </c>
      <c r="L29">
        <v>0.6</v>
      </c>
      <c r="M29">
        <v>0.4</v>
      </c>
      <c r="N29">
        <v>0.7</v>
      </c>
    </row>
    <row r="30" spans="1:14">
      <c r="A30" s="6">
        <v>28</v>
      </c>
      <c r="B30">
        <v>28</v>
      </c>
      <c r="C30">
        <v>0.567909240722656</v>
      </c>
      <c r="D30">
        <v>0.0131438970565796</v>
      </c>
      <c r="E30">
        <v>10</v>
      </c>
      <c r="F30">
        <v>6</v>
      </c>
      <c r="G30">
        <v>0</v>
      </c>
      <c r="H30">
        <v>4</v>
      </c>
      <c r="I30">
        <v>1</v>
      </c>
      <c r="J30">
        <v>0.625</v>
      </c>
      <c r="K30">
        <v>0.769230769230769</v>
      </c>
      <c r="L30">
        <v>0.6</v>
      </c>
      <c r="M30">
        <v>0.4</v>
      </c>
      <c r="N30">
        <v>0.7</v>
      </c>
    </row>
    <row r="31" spans="1:14">
      <c r="A31" s="6">
        <v>29</v>
      </c>
      <c r="B31">
        <v>29</v>
      </c>
      <c r="C31">
        <v>0.47124719619751</v>
      </c>
      <c r="D31">
        <v>0.0666677951812744</v>
      </c>
      <c r="E31">
        <v>10</v>
      </c>
      <c r="F31">
        <v>4</v>
      </c>
      <c r="G31">
        <v>0</v>
      </c>
      <c r="H31">
        <v>6</v>
      </c>
      <c r="I31">
        <v>1</v>
      </c>
      <c r="J31">
        <v>0.714285714285714</v>
      </c>
      <c r="K31">
        <v>0.833333333333333</v>
      </c>
      <c r="L31">
        <v>0.4</v>
      </c>
      <c r="M31">
        <v>0.6</v>
      </c>
      <c r="N31">
        <v>0.8</v>
      </c>
    </row>
    <row r="32" spans="1:14">
      <c r="A32" s="6">
        <v>30</v>
      </c>
      <c r="B32">
        <v>30</v>
      </c>
      <c r="C32">
        <v>0.924483895301819</v>
      </c>
      <c r="D32">
        <v>0.00849044322967529</v>
      </c>
      <c r="E32">
        <v>10</v>
      </c>
      <c r="F32">
        <v>8</v>
      </c>
      <c r="G32">
        <v>0</v>
      </c>
      <c r="H32">
        <v>2</v>
      </c>
      <c r="I32">
        <v>1</v>
      </c>
      <c r="J32">
        <v>0.555555555555556</v>
      </c>
      <c r="K32">
        <v>0.714285714285714</v>
      </c>
      <c r="L32">
        <v>0.8</v>
      </c>
      <c r="M32">
        <v>0.2</v>
      </c>
      <c r="N32">
        <v>0.6</v>
      </c>
    </row>
    <row r="33" spans="1:14">
      <c r="A33" s="6">
        <v>31</v>
      </c>
      <c r="B33">
        <v>31</v>
      </c>
      <c r="C33">
        <v>0.662692546844482</v>
      </c>
      <c r="D33">
        <v>0.0293089151382446</v>
      </c>
      <c r="E33">
        <v>10</v>
      </c>
      <c r="F33">
        <v>6</v>
      </c>
      <c r="G33">
        <v>0</v>
      </c>
      <c r="H33">
        <v>4</v>
      </c>
      <c r="I33">
        <v>1</v>
      </c>
      <c r="J33">
        <v>0.625</v>
      </c>
      <c r="K33">
        <v>0.769230769230769</v>
      </c>
      <c r="L33">
        <v>0.6</v>
      </c>
      <c r="M33">
        <v>0.4</v>
      </c>
      <c r="N33">
        <v>0.7</v>
      </c>
    </row>
    <row r="34" spans="1:14">
      <c r="A34" s="6">
        <v>32</v>
      </c>
      <c r="B34">
        <v>32</v>
      </c>
      <c r="C34">
        <v>0.657499194145203</v>
      </c>
      <c r="D34">
        <v>0.056316614151001</v>
      </c>
      <c r="E34">
        <v>10</v>
      </c>
      <c r="F34">
        <v>6</v>
      </c>
      <c r="G34">
        <v>0</v>
      </c>
      <c r="H34">
        <v>4</v>
      </c>
      <c r="I34">
        <v>1</v>
      </c>
      <c r="J34">
        <v>0.625</v>
      </c>
      <c r="K34">
        <v>0.769230769230769</v>
      </c>
      <c r="L34">
        <v>0.6</v>
      </c>
      <c r="M34">
        <v>0.4</v>
      </c>
      <c r="N34">
        <v>0.7</v>
      </c>
    </row>
    <row r="35" spans="1:14">
      <c r="A35" s="6">
        <v>33</v>
      </c>
      <c r="B35">
        <v>33</v>
      </c>
      <c r="C35">
        <v>0.972739696502686</v>
      </c>
      <c r="D35">
        <v>0.0680270195007324</v>
      </c>
      <c r="E35">
        <v>10</v>
      </c>
      <c r="F35">
        <v>7</v>
      </c>
      <c r="G35">
        <v>0</v>
      </c>
      <c r="H35">
        <v>3</v>
      </c>
      <c r="I35">
        <v>1</v>
      </c>
      <c r="J35">
        <v>0.588235294117647</v>
      </c>
      <c r="K35">
        <v>0.740740740740741</v>
      </c>
      <c r="L35">
        <v>0.7</v>
      </c>
      <c r="M35">
        <v>0.3</v>
      </c>
      <c r="N35">
        <v>0.65</v>
      </c>
    </row>
    <row r="36" spans="1:14">
      <c r="A36" s="6">
        <v>34</v>
      </c>
      <c r="B36">
        <v>34</v>
      </c>
      <c r="C36">
        <v>0.730022192001343</v>
      </c>
      <c r="D36">
        <v>0.0320318937301636</v>
      </c>
      <c r="E36">
        <v>10</v>
      </c>
      <c r="F36">
        <v>4</v>
      </c>
      <c r="G36">
        <v>0</v>
      </c>
      <c r="H36">
        <v>6</v>
      </c>
      <c r="I36">
        <v>1</v>
      </c>
      <c r="J36">
        <v>0.714285714285714</v>
      </c>
      <c r="K36">
        <v>0.833333333333333</v>
      </c>
      <c r="L36">
        <v>0.4</v>
      </c>
      <c r="M36">
        <v>0.6</v>
      </c>
      <c r="N36">
        <v>0.8</v>
      </c>
    </row>
    <row r="37" spans="1:14">
      <c r="A37" s="6">
        <v>35</v>
      </c>
      <c r="B37">
        <v>35</v>
      </c>
      <c r="C37">
        <v>0.560801029205322</v>
      </c>
      <c r="D37">
        <v>0.0492334365844727</v>
      </c>
      <c r="E37">
        <v>10</v>
      </c>
      <c r="F37">
        <v>5</v>
      </c>
      <c r="G37">
        <v>0</v>
      </c>
      <c r="H37">
        <v>5</v>
      </c>
      <c r="I37">
        <v>1</v>
      </c>
      <c r="J37">
        <v>0.666666666666667</v>
      </c>
      <c r="K37">
        <v>0.8</v>
      </c>
      <c r="L37">
        <v>0.5</v>
      </c>
      <c r="M37">
        <v>0.5</v>
      </c>
      <c r="N37">
        <v>0.75</v>
      </c>
    </row>
    <row r="38" spans="1:14">
      <c r="A38" s="6">
        <v>36</v>
      </c>
      <c r="B38">
        <v>36</v>
      </c>
      <c r="C38">
        <v>0.845277667045593</v>
      </c>
      <c r="D38">
        <v>0.0597842931747437</v>
      </c>
      <c r="E38">
        <v>10</v>
      </c>
      <c r="F38">
        <v>8</v>
      </c>
      <c r="G38">
        <v>0</v>
      </c>
      <c r="H38">
        <v>2</v>
      </c>
      <c r="I38">
        <v>1</v>
      </c>
      <c r="J38">
        <v>0.555555555555556</v>
      </c>
      <c r="K38">
        <v>0.714285714285714</v>
      </c>
      <c r="L38">
        <v>0.8</v>
      </c>
      <c r="M38">
        <v>0.2</v>
      </c>
      <c r="N38">
        <v>0.6</v>
      </c>
    </row>
    <row r="39" spans="1:14">
      <c r="A39" s="6">
        <v>37</v>
      </c>
      <c r="B39">
        <v>37</v>
      </c>
      <c r="C39">
        <v>0.680781602859497</v>
      </c>
      <c r="D39">
        <v>0.0720911026000977</v>
      </c>
      <c r="E39">
        <v>10</v>
      </c>
      <c r="F39">
        <v>3</v>
      </c>
      <c r="G39">
        <v>0</v>
      </c>
      <c r="H39">
        <v>7</v>
      </c>
      <c r="I39">
        <v>1</v>
      </c>
      <c r="J39">
        <v>0.769230769230769</v>
      </c>
      <c r="K39">
        <v>0.869565217391304</v>
      </c>
      <c r="L39">
        <v>0.3</v>
      </c>
      <c r="M39">
        <v>0.7</v>
      </c>
      <c r="N39">
        <v>0.85</v>
      </c>
    </row>
    <row r="40" spans="1:14">
      <c r="A40" s="6">
        <v>38</v>
      </c>
      <c r="B40">
        <v>38</v>
      </c>
      <c r="C40">
        <v>0.627801895141602</v>
      </c>
      <c r="D40">
        <v>0.0450423955917358</v>
      </c>
      <c r="E40">
        <v>10</v>
      </c>
      <c r="F40">
        <v>3</v>
      </c>
      <c r="G40">
        <v>0</v>
      </c>
      <c r="H40">
        <v>7</v>
      </c>
      <c r="I40">
        <v>1</v>
      </c>
      <c r="J40">
        <v>0.769230769230769</v>
      </c>
      <c r="K40">
        <v>0.869565217391304</v>
      </c>
      <c r="L40">
        <v>0.3</v>
      </c>
      <c r="M40">
        <v>0.7</v>
      </c>
      <c r="N40">
        <v>0.85</v>
      </c>
    </row>
    <row r="41" spans="1:14">
      <c r="A41" s="6">
        <v>39</v>
      </c>
      <c r="B41">
        <v>39</v>
      </c>
      <c r="C41">
        <v>0.573268890380859</v>
      </c>
      <c r="D41">
        <v>0.126465439796448</v>
      </c>
      <c r="E41">
        <v>10</v>
      </c>
      <c r="F41">
        <v>6</v>
      </c>
      <c r="G41">
        <v>0</v>
      </c>
      <c r="H41">
        <v>4</v>
      </c>
      <c r="I41">
        <v>1</v>
      </c>
      <c r="J41">
        <v>0.625</v>
      </c>
      <c r="K41">
        <v>0.769230769230769</v>
      </c>
      <c r="L41">
        <v>0.6</v>
      </c>
      <c r="M41">
        <v>0.4</v>
      </c>
      <c r="N41">
        <v>0.7</v>
      </c>
    </row>
    <row r="42" spans="1:14">
      <c r="A42" s="6">
        <v>40</v>
      </c>
      <c r="B42">
        <v>40</v>
      </c>
      <c r="C42">
        <v>0.792062044143677</v>
      </c>
      <c r="D42">
        <v>0.0185079574584961</v>
      </c>
      <c r="E42">
        <v>10</v>
      </c>
      <c r="F42">
        <v>5</v>
      </c>
      <c r="G42">
        <v>0</v>
      </c>
      <c r="H42">
        <v>5</v>
      </c>
      <c r="I42">
        <v>1</v>
      </c>
      <c r="J42">
        <v>0.666666666666667</v>
      </c>
      <c r="K42">
        <v>0.8</v>
      </c>
      <c r="L42">
        <v>0.5</v>
      </c>
      <c r="M42">
        <v>0.5</v>
      </c>
      <c r="N42">
        <v>0.75</v>
      </c>
    </row>
    <row r="43" spans="1:14">
      <c r="A43" s="6">
        <v>41</v>
      </c>
      <c r="B43">
        <v>41</v>
      </c>
      <c r="C43">
        <v>0.649533748626709</v>
      </c>
      <c r="D43">
        <v>0.0536892414093018</v>
      </c>
      <c r="E43">
        <v>10</v>
      </c>
      <c r="F43">
        <v>4</v>
      </c>
      <c r="G43">
        <v>0</v>
      </c>
      <c r="H43">
        <v>6</v>
      </c>
      <c r="I43">
        <v>1</v>
      </c>
      <c r="J43">
        <v>0.714285714285714</v>
      </c>
      <c r="K43">
        <v>0.833333333333333</v>
      </c>
      <c r="L43">
        <v>0.4</v>
      </c>
      <c r="M43">
        <v>0.6</v>
      </c>
      <c r="N43">
        <v>0.8</v>
      </c>
    </row>
    <row r="44" spans="1:14">
      <c r="A44" s="6">
        <v>42</v>
      </c>
      <c r="B44">
        <v>42</v>
      </c>
      <c r="C44">
        <v>0.711386680603027</v>
      </c>
      <c r="D44">
        <v>0.0427869558334351</v>
      </c>
      <c r="E44">
        <v>10</v>
      </c>
      <c r="F44">
        <v>7</v>
      </c>
      <c r="G44">
        <v>0</v>
      </c>
      <c r="H44">
        <v>3</v>
      </c>
      <c r="I44">
        <v>1</v>
      </c>
      <c r="J44">
        <v>0.588235294117647</v>
      </c>
      <c r="K44">
        <v>0.740740740740741</v>
      </c>
      <c r="L44">
        <v>0.7</v>
      </c>
      <c r="M44">
        <v>0.3</v>
      </c>
      <c r="N44">
        <v>0.65</v>
      </c>
    </row>
    <row r="45" spans="1:14">
      <c r="A45" s="6">
        <v>43</v>
      </c>
      <c r="B45">
        <v>43</v>
      </c>
      <c r="C45">
        <v>0.888309717178345</v>
      </c>
      <c r="D45">
        <v>0.139370918273926</v>
      </c>
      <c r="E45">
        <v>10</v>
      </c>
      <c r="F45">
        <v>7</v>
      </c>
      <c r="G45">
        <v>0</v>
      </c>
      <c r="H45">
        <v>3</v>
      </c>
      <c r="I45">
        <v>1</v>
      </c>
      <c r="J45">
        <v>0.588235294117647</v>
      </c>
      <c r="K45">
        <v>0.740740740740741</v>
      </c>
      <c r="L45">
        <v>0.7</v>
      </c>
      <c r="M45">
        <v>0.3</v>
      </c>
      <c r="N45">
        <v>0.65</v>
      </c>
    </row>
    <row r="46" spans="1:14">
      <c r="A46" s="6">
        <v>44</v>
      </c>
      <c r="B46">
        <v>44</v>
      </c>
      <c r="C46">
        <v>0.579375267028809</v>
      </c>
      <c r="D46">
        <v>0.00989007949829102</v>
      </c>
      <c r="E46">
        <v>10</v>
      </c>
      <c r="F46">
        <v>6</v>
      </c>
      <c r="G46">
        <v>0</v>
      </c>
      <c r="H46">
        <v>4</v>
      </c>
      <c r="I46">
        <v>1</v>
      </c>
      <c r="J46">
        <v>0.625</v>
      </c>
      <c r="K46">
        <v>0.769230769230769</v>
      </c>
      <c r="L46">
        <v>0.6</v>
      </c>
      <c r="M46">
        <v>0.4</v>
      </c>
      <c r="N46">
        <v>0.7</v>
      </c>
    </row>
    <row r="47" spans="1:14">
      <c r="A47" s="6">
        <v>45</v>
      </c>
      <c r="B47">
        <v>45</v>
      </c>
      <c r="C47">
        <v>0.688619375228882</v>
      </c>
      <c r="D47">
        <v>0.0580793619155884</v>
      </c>
      <c r="E47">
        <v>10</v>
      </c>
      <c r="F47">
        <v>5</v>
      </c>
      <c r="G47">
        <v>0</v>
      </c>
      <c r="H47">
        <v>5</v>
      </c>
      <c r="I47">
        <v>1</v>
      </c>
      <c r="J47">
        <v>0.666666666666667</v>
      </c>
      <c r="K47">
        <v>0.8</v>
      </c>
      <c r="L47">
        <v>0.5</v>
      </c>
      <c r="M47">
        <v>0.5</v>
      </c>
      <c r="N47">
        <v>0.75</v>
      </c>
    </row>
    <row r="48" spans="1:14">
      <c r="A48" s="6">
        <v>46</v>
      </c>
      <c r="B48">
        <v>46</v>
      </c>
      <c r="C48">
        <v>0.768467903137207</v>
      </c>
      <c r="D48">
        <v>0.089962363243103</v>
      </c>
      <c r="E48">
        <v>10</v>
      </c>
      <c r="F48">
        <v>8</v>
      </c>
      <c r="G48">
        <v>0</v>
      </c>
      <c r="H48">
        <v>2</v>
      </c>
      <c r="I48">
        <v>1</v>
      </c>
      <c r="J48">
        <v>0.555555555555556</v>
      </c>
      <c r="K48">
        <v>0.714285714285714</v>
      </c>
      <c r="L48">
        <v>0.8</v>
      </c>
      <c r="M48">
        <v>0.2</v>
      </c>
      <c r="N48">
        <v>0.6</v>
      </c>
    </row>
    <row r="49" spans="1:14">
      <c r="A49" s="6">
        <v>47</v>
      </c>
      <c r="B49">
        <v>47</v>
      </c>
      <c r="C49">
        <v>0.609992265701294</v>
      </c>
      <c r="D49">
        <v>0.0307860374450684</v>
      </c>
      <c r="E49">
        <v>10</v>
      </c>
      <c r="F49">
        <v>6</v>
      </c>
      <c r="G49">
        <v>0</v>
      </c>
      <c r="H49">
        <v>4</v>
      </c>
      <c r="I49">
        <v>1</v>
      </c>
      <c r="J49">
        <v>0.625</v>
      </c>
      <c r="K49">
        <v>0.769230769230769</v>
      </c>
      <c r="L49">
        <v>0.6</v>
      </c>
      <c r="M49">
        <v>0.4</v>
      </c>
      <c r="N49">
        <v>0.7</v>
      </c>
    </row>
    <row r="50" spans="1:14">
      <c r="A50" s="6">
        <v>48</v>
      </c>
      <c r="B50">
        <v>48</v>
      </c>
      <c r="C50">
        <v>0.880075216293335</v>
      </c>
      <c r="D50">
        <v>0.114109992980957</v>
      </c>
      <c r="E50">
        <v>10</v>
      </c>
      <c r="F50">
        <v>5</v>
      </c>
      <c r="G50">
        <v>0</v>
      </c>
      <c r="H50">
        <v>5</v>
      </c>
      <c r="I50">
        <v>1</v>
      </c>
      <c r="J50">
        <v>0.666666666666667</v>
      </c>
      <c r="K50">
        <v>0.8</v>
      </c>
      <c r="L50">
        <v>0.5</v>
      </c>
      <c r="M50">
        <v>0.5</v>
      </c>
      <c r="N50">
        <v>0.75</v>
      </c>
    </row>
    <row r="51" spans="1:14">
      <c r="A51" s="6">
        <v>49</v>
      </c>
      <c r="B51">
        <v>49</v>
      </c>
      <c r="C51">
        <v>0.783710598945618</v>
      </c>
      <c r="D51">
        <v>0.189907193183899</v>
      </c>
      <c r="E51">
        <v>10</v>
      </c>
      <c r="F51">
        <v>6</v>
      </c>
      <c r="G51">
        <v>0</v>
      </c>
      <c r="H51">
        <v>4</v>
      </c>
      <c r="I51">
        <v>1</v>
      </c>
      <c r="J51">
        <v>0.625</v>
      </c>
      <c r="K51">
        <v>0.769230769230769</v>
      </c>
      <c r="L51">
        <v>0.6</v>
      </c>
      <c r="M51">
        <v>0.4</v>
      </c>
      <c r="N51">
        <v>0.7</v>
      </c>
    </row>
    <row r="52" spans="1:14">
      <c r="A52" s="6">
        <v>50</v>
      </c>
      <c r="B52">
        <v>50</v>
      </c>
      <c r="C52">
        <v>0.595445394515991</v>
      </c>
      <c r="D52">
        <v>0.0854651927947998</v>
      </c>
      <c r="E52">
        <v>10</v>
      </c>
      <c r="F52">
        <v>5</v>
      </c>
      <c r="G52">
        <v>0</v>
      </c>
      <c r="H52">
        <v>5</v>
      </c>
      <c r="I52">
        <v>1</v>
      </c>
      <c r="J52">
        <v>0.666666666666667</v>
      </c>
      <c r="K52">
        <v>0.8</v>
      </c>
      <c r="L52">
        <v>0.5</v>
      </c>
      <c r="M52">
        <v>0.5</v>
      </c>
      <c r="N52">
        <v>0.75</v>
      </c>
    </row>
    <row r="53" spans="1:14">
      <c r="A53" s="6">
        <v>51</v>
      </c>
      <c r="B53">
        <v>51</v>
      </c>
      <c r="C53">
        <v>0.744209051132202</v>
      </c>
      <c r="D53">
        <v>0.144469022750854</v>
      </c>
      <c r="E53">
        <v>10</v>
      </c>
      <c r="F53">
        <v>6</v>
      </c>
      <c r="G53">
        <v>0</v>
      </c>
      <c r="H53">
        <v>4</v>
      </c>
      <c r="I53">
        <v>1</v>
      </c>
      <c r="J53">
        <v>0.625</v>
      </c>
      <c r="K53">
        <v>0.769230769230769</v>
      </c>
      <c r="L53">
        <v>0.6</v>
      </c>
      <c r="M53">
        <v>0.4</v>
      </c>
      <c r="N53">
        <v>0.7</v>
      </c>
    </row>
    <row r="54" spans="1:14">
      <c r="A54" s="6">
        <v>52</v>
      </c>
      <c r="B54">
        <v>52</v>
      </c>
      <c r="C54">
        <v>0.76999843120575</v>
      </c>
      <c r="D54">
        <v>0.212963461875915</v>
      </c>
      <c r="E54">
        <v>10</v>
      </c>
      <c r="F54">
        <v>6</v>
      </c>
      <c r="G54">
        <v>0</v>
      </c>
      <c r="H54">
        <v>4</v>
      </c>
      <c r="I54">
        <v>1</v>
      </c>
      <c r="J54">
        <v>0.625</v>
      </c>
      <c r="K54">
        <v>0.769230769230769</v>
      </c>
      <c r="L54">
        <v>0.6</v>
      </c>
      <c r="M54">
        <v>0.4</v>
      </c>
      <c r="N54">
        <v>0.7</v>
      </c>
    </row>
    <row r="55" spans="1:14">
      <c r="A55" s="6">
        <v>53</v>
      </c>
      <c r="B55">
        <v>53</v>
      </c>
      <c r="C55">
        <v>1.10009551048279</v>
      </c>
      <c r="D55">
        <v>0.203833341598511</v>
      </c>
      <c r="E55">
        <v>10</v>
      </c>
      <c r="F55">
        <v>7</v>
      </c>
      <c r="G55">
        <v>0</v>
      </c>
      <c r="H55">
        <v>3</v>
      </c>
      <c r="I55">
        <v>1</v>
      </c>
      <c r="J55">
        <v>0.588235294117647</v>
      </c>
      <c r="K55">
        <v>0.740740740740741</v>
      </c>
      <c r="L55">
        <v>0.7</v>
      </c>
      <c r="M55">
        <v>0.3</v>
      </c>
      <c r="N55">
        <v>0.65</v>
      </c>
    </row>
    <row r="56" spans="1:14">
      <c r="A56" s="6">
        <v>54</v>
      </c>
      <c r="B56">
        <v>54</v>
      </c>
      <c r="C56">
        <v>0.727168083190918</v>
      </c>
      <c r="D56">
        <v>0.0995856523513794</v>
      </c>
      <c r="E56">
        <v>10</v>
      </c>
      <c r="F56">
        <v>5</v>
      </c>
      <c r="G56">
        <v>0</v>
      </c>
      <c r="H56">
        <v>5</v>
      </c>
      <c r="I56">
        <v>1</v>
      </c>
      <c r="J56">
        <v>0.666666666666667</v>
      </c>
      <c r="K56">
        <v>0.8</v>
      </c>
      <c r="L56">
        <v>0.5</v>
      </c>
      <c r="M56">
        <v>0.5</v>
      </c>
      <c r="N56">
        <v>0.75</v>
      </c>
    </row>
    <row r="57" spans="1:14">
      <c r="A57" s="6">
        <v>55</v>
      </c>
      <c r="B57">
        <v>55</v>
      </c>
      <c r="C57">
        <v>0.471357107162476</v>
      </c>
      <c r="D57">
        <v>0.00975704193115234</v>
      </c>
      <c r="E57">
        <v>10</v>
      </c>
      <c r="F57">
        <v>5</v>
      </c>
      <c r="G57">
        <v>0</v>
      </c>
      <c r="H57">
        <v>5</v>
      </c>
      <c r="I57">
        <v>1</v>
      </c>
      <c r="J57">
        <v>0.666666666666667</v>
      </c>
      <c r="K57">
        <v>0.8</v>
      </c>
      <c r="L57">
        <v>0.5</v>
      </c>
      <c r="M57">
        <v>0.5</v>
      </c>
      <c r="N57">
        <v>0.75</v>
      </c>
    </row>
    <row r="58" spans="1:14">
      <c r="A58" s="6">
        <v>56</v>
      </c>
      <c r="B58">
        <v>56</v>
      </c>
      <c r="C58">
        <v>1.05602169036865</v>
      </c>
      <c r="D58">
        <v>0.236287951469421</v>
      </c>
      <c r="E58">
        <v>10</v>
      </c>
      <c r="F58">
        <v>6</v>
      </c>
      <c r="G58">
        <v>0</v>
      </c>
      <c r="H58">
        <v>4</v>
      </c>
      <c r="I58">
        <v>1</v>
      </c>
      <c r="J58">
        <v>0.625</v>
      </c>
      <c r="K58">
        <v>0.769230769230769</v>
      </c>
      <c r="L58">
        <v>0.6</v>
      </c>
      <c r="M58">
        <v>0.4</v>
      </c>
      <c r="N58">
        <v>0.7</v>
      </c>
    </row>
    <row r="59" spans="1:14">
      <c r="A59" s="6">
        <v>57</v>
      </c>
      <c r="B59">
        <v>57</v>
      </c>
      <c r="C59">
        <v>0.703205585479736</v>
      </c>
      <c r="D59">
        <v>0.0240179300308228</v>
      </c>
      <c r="E59">
        <v>10</v>
      </c>
      <c r="F59">
        <v>4</v>
      </c>
      <c r="G59">
        <v>0</v>
      </c>
      <c r="H59">
        <v>6</v>
      </c>
      <c r="I59">
        <v>1</v>
      </c>
      <c r="J59">
        <v>0.714285714285714</v>
      </c>
      <c r="K59">
        <v>0.833333333333333</v>
      </c>
      <c r="L59">
        <v>0.4</v>
      </c>
      <c r="M59">
        <v>0.6</v>
      </c>
      <c r="N59">
        <v>0.8</v>
      </c>
    </row>
    <row r="60" spans="1:14">
      <c r="A60" s="6">
        <v>58</v>
      </c>
      <c r="B60">
        <v>58</v>
      </c>
      <c r="C60">
        <v>0.766217112541199</v>
      </c>
      <c r="D60">
        <v>0.0799874067306519</v>
      </c>
      <c r="E60">
        <v>10</v>
      </c>
      <c r="F60">
        <v>4</v>
      </c>
      <c r="G60">
        <v>0</v>
      </c>
      <c r="H60">
        <v>6</v>
      </c>
      <c r="I60">
        <v>1</v>
      </c>
      <c r="J60">
        <v>0.714285714285714</v>
      </c>
      <c r="K60">
        <v>0.833333333333333</v>
      </c>
      <c r="L60">
        <v>0.4</v>
      </c>
      <c r="M60">
        <v>0.6</v>
      </c>
      <c r="N60">
        <v>0.8</v>
      </c>
    </row>
    <row r="61" spans="1:14">
      <c r="A61" s="6">
        <v>59</v>
      </c>
      <c r="B61">
        <v>59</v>
      </c>
      <c r="C61">
        <v>0.475740194320679</v>
      </c>
      <c r="D61">
        <v>0.0055694580078125</v>
      </c>
      <c r="E61">
        <v>10</v>
      </c>
      <c r="F61">
        <v>6</v>
      </c>
      <c r="G61">
        <v>0</v>
      </c>
      <c r="H61">
        <v>4</v>
      </c>
      <c r="I61">
        <v>1</v>
      </c>
      <c r="J61">
        <v>0.625</v>
      </c>
      <c r="K61">
        <v>0.769230769230769</v>
      </c>
      <c r="L61">
        <v>0.6</v>
      </c>
      <c r="M61">
        <v>0.4</v>
      </c>
      <c r="N61">
        <v>0.7</v>
      </c>
    </row>
    <row r="62" spans="1:14">
      <c r="A62" s="6">
        <v>60</v>
      </c>
      <c r="B62">
        <v>60</v>
      </c>
      <c r="C62">
        <v>0.950549483299255</v>
      </c>
      <c r="D62">
        <v>0.064454197883606</v>
      </c>
      <c r="E62">
        <v>10</v>
      </c>
      <c r="F62">
        <v>2</v>
      </c>
      <c r="G62">
        <v>0</v>
      </c>
      <c r="H62">
        <v>8</v>
      </c>
      <c r="I62">
        <v>1</v>
      </c>
      <c r="J62">
        <v>0.833333333333333</v>
      </c>
      <c r="K62">
        <v>0.909090909090909</v>
      </c>
      <c r="L62">
        <v>0.2</v>
      </c>
      <c r="M62">
        <v>0.8</v>
      </c>
      <c r="N62">
        <v>0.9</v>
      </c>
    </row>
    <row r="63" spans="1:14">
      <c r="A63" s="6">
        <v>61</v>
      </c>
      <c r="B63">
        <v>61</v>
      </c>
      <c r="C63">
        <v>0.539327621459961</v>
      </c>
      <c r="D63">
        <v>0.0835833549499512</v>
      </c>
      <c r="E63">
        <v>10</v>
      </c>
      <c r="F63">
        <v>9</v>
      </c>
      <c r="G63">
        <v>0</v>
      </c>
      <c r="H63">
        <v>1</v>
      </c>
      <c r="I63">
        <v>1</v>
      </c>
      <c r="J63">
        <v>0.526315789473684</v>
      </c>
      <c r="K63">
        <v>0.689655172413793</v>
      </c>
      <c r="L63">
        <v>0.9</v>
      </c>
      <c r="M63">
        <v>0.1</v>
      </c>
      <c r="N63">
        <v>0.55</v>
      </c>
    </row>
    <row r="64" spans="1:14">
      <c r="A64" s="6">
        <v>62</v>
      </c>
      <c r="B64">
        <v>62</v>
      </c>
      <c r="C64">
        <v>0.626335144042969</v>
      </c>
      <c r="D64">
        <v>0.0125883817672729</v>
      </c>
      <c r="E64">
        <v>10</v>
      </c>
      <c r="F64">
        <v>8</v>
      </c>
      <c r="G64">
        <v>0</v>
      </c>
      <c r="H64">
        <v>2</v>
      </c>
      <c r="I64">
        <v>1</v>
      </c>
      <c r="J64">
        <v>0.555555555555556</v>
      </c>
      <c r="K64">
        <v>0.714285714285714</v>
      </c>
      <c r="L64">
        <v>0.8</v>
      </c>
      <c r="M64">
        <v>0.2</v>
      </c>
      <c r="N64">
        <v>0.6</v>
      </c>
    </row>
    <row r="65" spans="1:14">
      <c r="A65" s="6">
        <v>63</v>
      </c>
      <c r="B65">
        <v>63</v>
      </c>
      <c r="C65">
        <v>0.882025837898254</v>
      </c>
      <c r="D65">
        <v>0.179218649864197</v>
      </c>
      <c r="E65">
        <v>10</v>
      </c>
      <c r="F65">
        <v>8</v>
      </c>
      <c r="G65">
        <v>0</v>
      </c>
      <c r="H65">
        <v>2</v>
      </c>
      <c r="I65">
        <v>1</v>
      </c>
      <c r="J65">
        <v>0.555555555555556</v>
      </c>
      <c r="K65">
        <v>0.714285714285714</v>
      </c>
      <c r="L65">
        <v>0.8</v>
      </c>
      <c r="M65">
        <v>0.2</v>
      </c>
      <c r="N65">
        <v>0.6</v>
      </c>
    </row>
    <row r="66" spans="1:14">
      <c r="A66" s="6">
        <v>64</v>
      </c>
      <c r="B66">
        <v>64</v>
      </c>
      <c r="C66">
        <v>0.566197633743286</v>
      </c>
      <c r="D66">
        <v>0.0217735767364502</v>
      </c>
      <c r="E66">
        <v>10</v>
      </c>
      <c r="F66">
        <v>6</v>
      </c>
      <c r="G66">
        <v>0</v>
      </c>
      <c r="H66">
        <v>4</v>
      </c>
      <c r="I66">
        <v>1</v>
      </c>
      <c r="J66">
        <v>0.625</v>
      </c>
      <c r="K66">
        <v>0.769230769230769</v>
      </c>
      <c r="L66">
        <v>0.6</v>
      </c>
      <c r="M66">
        <v>0.4</v>
      </c>
      <c r="N66">
        <v>0.7</v>
      </c>
    </row>
    <row r="67" spans="1:14">
      <c r="A67" s="6">
        <v>65</v>
      </c>
      <c r="B67">
        <v>65</v>
      </c>
      <c r="C67">
        <v>0.745096802711487</v>
      </c>
      <c r="D67">
        <v>0.034243106842041</v>
      </c>
      <c r="E67">
        <v>10</v>
      </c>
      <c r="F67">
        <v>4</v>
      </c>
      <c r="G67">
        <v>0</v>
      </c>
      <c r="H67">
        <v>6</v>
      </c>
      <c r="I67">
        <v>1</v>
      </c>
      <c r="J67">
        <v>0.714285714285714</v>
      </c>
      <c r="K67">
        <v>0.833333333333333</v>
      </c>
      <c r="L67">
        <v>0.4</v>
      </c>
      <c r="M67">
        <v>0.6</v>
      </c>
      <c r="N67">
        <v>0.8</v>
      </c>
    </row>
    <row r="68" spans="1:14">
      <c r="A68" s="6">
        <v>66</v>
      </c>
      <c r="B68">
        <v>66</v>
      </c>
      <c r="C68">
        <v>0.985759258270264</v>
      </c>
      <c r="D68">
        <v>0.142184734344482</v>
      </c>
      <c r="E68">
        <v>10</v>
      </c>
      <c r="F68">
        <v>6</v>
      </c>
      <c r="G68">
        <v>0</v>
      </c>
      <c r="H68">
        <v>4</v>
      </c>
      <c r="I68">
        <v>1</v>
      </c>
      <c r="J68">
        <v>0.625</v>
      </c>
      <c r="K68">
        <v>0.769230769230769</v>
      </c>
      <c r="L68">
        <v>0.6</v>
      </c>
      <c r="M68">
        <v>0.4</v>
      </c>
      <c r="N68">
        <v>0.7</v>
      </c>
    </row>
    <row r="69" spans="1:14">
      <c r="A69" s="6">
        <v>67</v>
      </c>
      <c r="B69">
        <v>67</v>
      </c>
      <c r="C69">
        <v>0.726960897445679</v>
      </c>
      <c r="D69">
        <v>0.0244230031967163</v>
      </c>
      <c r="E69">
        <v>10</v>
      </c>
      <c r="F69">
        <v>7</v>
      </c>
      <c r="G69">
        <v>0</v>
      </c>
      <c r="H69">
        <v>3</v>
      </c>
      <c r="I69">
        <v>1</v>
      </c>
      <c r="J69">
        <v>0.588235294117647</v>
      </c>
      <c r="K69">
        <v>0.740740740740741</v>
      </c>
      <c r="L69">
        <v>0.7</v>
      </c>
      <c r="M69">
        <v>0.3</v>
      </c>
      <c r="N69">
        <v>0.65</v>
      </c>
    </row>
    <row r="70" spans="1:14">
      <c r="A70" s="6">
        <v>68</v>
      </c>
      <c r="B70">
        <v>68</v>
      </c>
      <c r="C70">
        <v>0.707603454589844</v>
      </c>
      <c r="D70">
        <v>0.0820735692977905</v>
      </c>
      <c r="E70">
        <v>10</v>
      </c>
      <c r="F70">
        <v>7</v>
      </c>
      <c r="G70">
        <v>0</v>
      </c>
      <c r="H70">
        <v>3</v>
      </c>
      <c r="I70">
        <v>1</v>
      </c>
      <c r="J70">
        <v>0.588235294117647</v>
      </c>
      <c r="K70">
        <v>0.740740740740741</v>
      </c>
      <c r="L70">
        <v>0.7</v>
      </c>
      <c r="M70">
        <v>0.3</v>
      </c>
      <c r="N70">
        <v>0.65</v>
      </c>
    </row>
    <row r="71" spans="1:14">
      <c r="A71" s="6">
        <v>69</v>
      </c>
      <c r="B71">
        <v>69</v>
      </c>
      <c r="C71">
        <v>0.590951204299927</v>
      </c>
      <c r="D71">
        <v>0.0433201789855957</v>
      </c>
      <c r="E71">
        <v>10</v>
      </c>
      <c r="F71">
        <v>6</v>
      </c>
      <c r="G71">
        <v>0</v>
      </c>
      <c r="H71">
        <v>4</v>
      </c>
      <c r="I71">
        <v>1</v>
      </c>
      <c r="J71">
        <v>0.625</v>
      </c>
      <c r="K71">
        <v>0.769230769230769</v>
      </c>
      <c r="L71">
        <v>0.6</v>
      </c>
      <c r="M71">
        <v>0.4</v>
      </c>
      <c r="N71">
        <v>0.7</v>
      </c>
    </row>
    <row r="72" spans="1:14">
      <c r="A72" s="6">
        <v>70</v>
      </c>
      <c r="B72">
        <v>70</v>
      </c>
      <c r="C72">
        <v>0.448178768157959</v>
      </c>
      <c r="D72">
        <v>0.033928632736206</v>
      </c>
      <c r="E72">
        <v>10</v>
      </c>
      <c r="F72">
        <v>5</v>
      </c>
      <c r="G72">
        <v>0</v>
      </c>
      <c r="H72">
        <v>5</v>
      </c>
      <c r="I72">
        <v>1</v>
      </c>
      <c r="J72">
        <v>0.666666666666667</v>
      </c>
      <c r="K72">
        <v>0.8</v>
      </c>
      <c r="L72">
        <v>0.5</v>
      </c>
      <c r="M72">
        <v>0.5</v>
      </c>
      <c r="N72">
        <v>0.75</v>
      </c>
    </row>
    <row r="73" spans="1:14">
      <c r="A73" s="6">
        <v>71</v>
      </c>
      <c r="B73">
        <v>71</v>
      </c>
      <c r="C73">
        <v>0.962655186653137</v>
      </c>
      <c r="D73">
        <v>0.0840179920196533</v>
      </c>
      <c r="E73">
        <v>10</v>
      </c>
      <c r="F73">
        <v>6</v>
      </c>
      <c r="G73">
        <v>0</v>
      </c>
      <c r="H73">
        <v>4</v>
      </c>
      <c r="I73">
        <v>1</v>
      </c>
      <c r="J73">
        <v>0.625</v>
      </c>
      <c r="K73">
        <v>0.769230769230769</v>
      </c>
      <c r="L73">
        <v>0.6</v>
      </c>
      <c r="M73">
        <v>0.4</v>
      </c>
      <c r="N73">
        <v>0.7</v>
      </c>
    </row>
    <row r="74" spans="1:14">
      <c r="A74" s="6">
        <v>72</v>
      </c>
      <c r="B74">
        <v>72</v>
      </c>
      <c r="C74">
        <v>0.623065948486328</v>
      </c>
      <c r="D74">
        <v>0.0411491394042969</v>
      </c>
      <c r="E74">
        <v>10</v>
      </c>
      <c r="F74">
        <v>4</v>
      </c>
      <c r="G74">
        <v>0</v>
      </c>
      <c r="H74">
        <v>6</v>
      </c>
      <c r="I74">
        <v>1</v>
      </c>
      <c r="J74">
        <v>0.714285714285714</v>
      </c>
      <c r="K74">
        <v>0.833333333333333</v>
      </c>
      <c r="L74">
        <v>0.4</v>
      </c>
      <c r="M74">
        <v>0.6</v>
      </c>
      <c r="N74">
        <v>0.8</v>
      </c>
    </row>
    <row r="75" spans="1:14">
      <c r="A75" s="6">
        <v>73</v>
      </c>
      <c r="B75">
        <v>73</v>
      </c>
      <c r="C75">
        <v>0.548654079437256</v>
      </c>
      <c r="D75">
        <v>0.0963666439056396</v>
      </c>
      <c r="E75">
        <v>10</v>
      </c>
      <c r="F75">
        <v>3</v>
      </c>
      <c r="G75">
        <v>0</v>
      </c>
      <c r="H75">
        <v>7</v>
      </c>
      <c r="I75">
        <v>1</v>
      </c>
      <c r="J75">
        <v>0.769230769230769</v>
      </c>
      <c r="K75">
        <v>0.869565217391304</v>
      </c>
      <c r="L75">
        <v>0.3</v>
      </c>
      <c r="M75">
        <v>0.7</v>
      </c>
      <c r="N75">
        <v>0.85</v>
      </c>
    </row>
    <row r="76" spans="1:14">
      <c r="A76" s="6">
        <v>74</v>
      </c>
      <c r="B76">
        <v>74</v>
      </c>
      <c r="C76">
        <v>0.682772517204285</v>
      </c>
      <c r="D76">
        <v>0.0363733768463135</v>
      </c>
      <c r="E76">
        <v>10</v>
      </c>
      <c r="F76">
        <v>5</v>
      </c>
      <c r="G76">
        <v>0</v>
      </c>
      <c r="H76">
        <v>5</v>
      </c>
      <c r="I76">
        <v>1</v>
      </c>
      <c r="J76">
        <v>0.666666666666667</v>
      </c>
      <c r="K76">
        <v>0.8</v>
      </c>
      <c r="L76">
        <v>0.5</v>
      </c>
      <c r="M76">
        <v>0.5</v>
      </c>
      <c r="N76">
        <v>0.75</v>
      </c>
    </row>
    <row r="77" spans="1:14">
      <c r="A77" s="6">
        <v>75</v>
      </c>
      <c r="B77">
        <v>75</v>
      </c>
      <c r="C77">
        <v>0.550477266311646</v>
      </c>
      <c r="D77">
        <v>0.0850745439529419</v>
      </c>
      <c r="E77">
        <v>10</v>
      </c>
      <c r="F77">
        <v>6</v>
      </c>
      <c r="G77">
        <v>0</v>
      </c>
      <c r="H77">
        <v>4</v>
      </c>
      <c r="I77">
        <v>1</v>
      </c>
      <c r="J77">
        <v>0.625</v>
      </c>
      <c r="K77">
        <v>0.769230769230769</v>
      </c>
      <c r="L77">
        <v>0.6</v>
      </c>
      <c r="M77">
        <v>0.4</v>
      </c>
      <c r="N77">
        <v>0.7</v>
      </c>
    </row>
    <row r="78" spans="1:14">
      <c r="A78" s="6">
        <v>76</v>
      </c>
      <c r="B78">
        <v>76</v>
      </c>
      <c r="C78">
        <v>0.827271580696106</v>
      </c>
      <c r="D78">
        <v>0.122797250747681</v>
      </c>
      <c r="E78">
        <v>10</v>
      </c>
      <c r="F78">
        <v>5</v>
      </c>
      <c r="G78">
        <v>0</v>
      </c>
      <c r="H78">
        <v>5</v>
      </c>
      <c r="I78">
        <v>1</v>
      </c>
      <c r="J78">
        <v>0.666666666666667</v>
      </c>
      <c r="K78">
        <v>0.8</v>
      </c>
      <c r="L78">
        <v>0.5</v>
      </c>
      <c r="M78">
        <v>0.5</v>
      </c>
      <c r="N78">
        <v>0.75</v>
      </c>
    </row>
    <row r="79" spans="1:14">
      <c r="A79" s="6">
        <v>77</v>
      </c>
      <c r="B79">
        <v>77</v>
      </c>
      <c r="C79">
        <v>0.663548707962036</v>
      </c>
      <c r="D79">
        <v>0.0263123512268066</v>
      </c>
      <c r="E79">
        <v>10</v>
      </c>
      <c r="F79">
        <v>7</v>
      </c>
      <c r="G79">
        <v>0</v>
      </c>
      <c r="H79">
        <v>3</v>
      </c>
      <c r="I79">
        <v>1</v>
      </c>
      <c r="J79">
        <v>0.588235294117647</v>
      </c>
      <c r="K79">
        <v>0.740740740740741</v>
      </c>
      <c r="L79">
        <v>0.7</v>
      </c>
      <c r="M79">
        <v>0.3</v>
      </c>
      <c r="N79">
        <v>0.65</v>
      </c>
    </row>
    <row r="80" spans="1:14">
      <c r="A80" s="6">
        <v>78</v>
      </c>
      <c r="B80">
        <v>78</v>
      </c>
      <c r="C80">
        <v>0.788685321807861</v>
      </c>
      <c r="D80">
        <v>0.130080699920654</v>
      </c>
      <c r="E80">
        <v>10</v>
      </c>
      <c r="F80">
        <v>7</v>
      </c>
      <c r="G80">
        <v>0</v>
      </c>
      <c r="H80">
        <v>3</v>
      </c>
      <c r="I80">
        <v>1</v>
      </c>
      <c r="J80">
        <v>0.588235294117647</v>
      </c>
      <c r="K80">
        <v>0.740740740740741</v>
      </c>
      <c r="L80">
        <v>0.7</v>
      </c>
      <c r="M80">
        <v>0.3</v>
      </c>
      <c r="N80">
        <v>0.65</v>
      </c>
    </row>
    <row r="81" spans="1:14">
      <c r="A81" s="6">
        <v>79</v>
      </c>
      <c r="B81">
        <v>79</v>
      </c>
      <c r="C81">
        <v>0.850063800811768</v>
      </c>
      <c r="D81">
        <v>0.0480085611343384</v>
      </c>
      <c r="E81">
        <v>10</v>
      </c>
      <c r="F81">
        <v>2</v>
      </c>
      <c r="G81">
        <v>0</v>
      </c>
      <c r="H81">
        <v>8</v>
      </c>
      <c r="I81">
        <v>1</v>
      </c>
      <c r="J81">
        <v>0.833333333333333</v>
      </c>
      <c r="K81">
        <v>0.909090909090909</v>
      </c>
      <c r="L81">
        <v>0.2</v>
      </c>
      <c r="M81">
        <v>0.8</v>
      </c>
      <c r="N81">
        <v>0.9</v>
      </c>
    </row>
    <row r="82" spans="1:14">
      <c r="A82" s="6">
        <v>80</v>
      </c>
      <c r="B82">
        <v>80</v>
      </c>
      <c r="C82">
        <v>0.909982204437256</v>
      </c>
      <c r="D82">
        <v>0.198383212089539</v>
      </c>
      <c r="E82">
        <v>10</v>
      </c>
      <c r="F82">
        <v>9</v>
      </c>
      <c r="G82">
        <v>0</v>
      </c>
      <c r="H82">
        <v>1</v>
      </c>
      <c r="I82">
        <v>1</v>
      </c>
      <c r="J82">
        <v>0.526315789473684</v>
      </c>
      <c r="K82">
        <v>0.689655172413793</v>
      </c>
      <c r="L82">
        <v>0.9</v>
      </c>
      <c r="M82">
        <v>0.1</v>
      </c>
      <c r="N82">
        <v>0.55</v>
      </c>
    </row>
    <row r="83" spans="1:14">
      <c r="A83" s="6">
        <v>81</v>
      </c>
      <c r="B83">
        <v>81</v>
      </c>
      <c r="C83">
        <v>0.777614712715149</v>
      </c>
      <c r="D83">
        <v>0.0385898351669312</v>
      </c>
      <c r="E83">
        <v>10</v>
      </c>
      <c r="F83">
        <v>4</v>
      </c>
      <c r="G83">
        <v>0</v>
      </c>
      <c r="H83">
        <v>6</v>
      </c>
      <c r="I83">
        <v>1</v>
      </c>
      <c r="J83">
        <v>0.714285714285714</v>
      </c>
      <c r="K83">
        <v>0.833333333333333</v>
      </c>
      <c r="L83">
        <v>0.4</v>
      </c>
      <c r="M83">
        <v>0.6</v>
      </c>
      <c r="N83">
        <v>0.8</v>
      </c>
    </row>
    <row r="84" spans="1:14">
      <c r="A84" s="6">
        <v>82</v>
      </c>
      <c r="B84">
        <v>82</v>
      </c>
      <c r="C84">
        <v>0.690748572349548</v>
      </c>
      <c r="D84">
        <v>0.116026639938355</v>
      </c>
      <c r="E84">
        <v>10</v>
      </c>
      <c r="F84">
        <v>3</v>
      </c>
      <c r="G84">
        <v>0</v>
      </c>
      <c r="H84">
        <v>7</v>
      </c>
      <c r="I84">
        <v>1</v>
      </c>
      <c r="J84">
        <v>0.769230769230769</v>
      </c>
      <c r="K84">
        <v>0.869565217391304</v>
      </c>
      <c r="L84">
        <v>0.3</v>
      </c>
      <c r="M84">
        <v>0.7</v>
      </c>
      <c r="N84">
        <v>0.85</v>
      </c>
    </row>
    <row r="85" spans="1:14">
      <c r="A85" s="6">
        <v>83</v>
      </c>
      <c r="B85">
        <v>83</v>
      </c>
      <c r="C85">
        <v>0.580793857574463</v>
      </c>
      <c r="D85">
        <v>0.0757064819335937</v>
      </c>
      <c r="E85">
        <v>10</v>
      </c>
      <c r="F85">
        <v>5</v>
      </c>
      <c r="G85">
        <v>0</v>
      </c>
      <c r="H85">
        <v>5</v>
      </c>
      <c r="I85">
        <v>1</v>
      </c>
      <c r="J85">
        <v>0.666666666666667</v>
      </c>
      <c r="K85">
        <v>0.8</v>
      </c>
      <c r="L85">
        <v>0.5</v>
      </c>
      <c r="M85">
        <v>0.5</v>
      </c>
      <c r="N85">
        <v>0.75</v>
      </c>
    </row>
    <row r="86" spans="1:14">
      <c r="A86" s="6">
        <v>84</v>
      </c>
      <c r="B86">
        <v>84</v>
      </c>
      <c r="C86">
        <v>0.710006833076477</v>
      </c>
      <c r="D86">
        <v>0.00908374786376953</v>
      </c>
      <c r="E86">
        <v>10</v>
      </c>
      <c r="F86">
        <v>5</v>
      </c>
      <c r="G86">
        <v>0</v>
      </c>
      <c r="H86">
        <v>5</v>
      </c>
      <c r="I86">
        <v>1</v>
      </c>
      <c r="J86">
        <v>0.666666666666667</v>
      </c>
      <c r="K86">
        <v>0.8</v>
      </c>
      <c r="L86">
        <v>0.5</v>
      </c>
      <c r="M86">
        <v>0.5</v>
      </c>
      <c r="N86">
        <v>0.75</v>
      </c>
    </row>
    <row r="87" spans="1:14">
      <c r="A87" s="6">
        <v>85</v>
      </c>
      <c r="B87">
        <v>85</v>
      </c>
      <c r="C87">
        <v>0.517606735229492</v>
      </c>
      <c r="D87">
        <v>0.0504281520843506</v>
      </c>
      <c r="E87">
        <v>10</v>
      </c>
      <c r="F87">
        <v>6</v>
      </c>
      <c r="G87">
        <v>0</v>
      </c>
      <c r="H87">
        <v>4</v>
      </c>
      <c r="I87">
        <v>1</v>
      </c>
      <c r="J87">
        <v>0.625</v>
      </c>
      <c r="K87">
        <v>0.769230769230769</v>
      </c>
      <c r="L87">
        <v>0.6</v>
      </c>
      <c r="M87">
        <v>0.4</v>
      </c>
      <c r="N87">
        <v>0.7</v>
      </c>
    </row>
    <row r="88" spans="1:14">
      <c r="A88" s="6">
        <v>86</v>
      </c>
      <c r="B88">
        <v>86</v>
      </c>
      <c r="C88">
        <v>0.676200747489929</v>
      </c>
      <c r="D88">
        <v>0.147956132888794</v>
      </c>
      <c r="E88">
        <v>10</v>
      </c>
      <c r="F88">
        <v>6</v>
      </c>
      <c r="G88">
        <v>0</v>
      </c>
      <c r="H88">
        <v>4</v>
      </c>
      <c r="I88">
        <v>1</v>
      </c>
      <c r="J88">
        <v>0.625</v>
      </c>
      <c r="K88">
        <v>0.769230769230769</v>
      </c>
      <c r="L88">
        <v>0.6</v>
      </c>
      <c r="M88">
        <v>0.4</v>
      </c>
      <c r="N88">
        <v>0.7</v>
      </c>
    </row>
    <row r="89" spans="1:14">
      <c r="A89" s="6">
        <v>87</v>
      </c>
      <c r="B89">
        <v>87</v>
      </c>
      <c r="C89">
        <v>0.426350593566894</v>
      </c>
      <c r="D89">
        <v>0.0639957189559937</v>
      </c>
      <c r="E89">
        <v>10</v>
      </c>
      <c r="F89">
        <v>7</v>
      </c>
      <c r="G89">
        <v>0</v>
      </c>
      <c r="H89">
        <v>3</v>
      </c>
      <c r="I89">
        <v>1</v>
      </c>
      <c r="J89">
        <v>0.588235294117647</v>
      </c>
      <c r="K89">
        <v>0.740740740740741</v>
      </c>
      <c r="L89">
        <v>0.7</v>
      </c>
      <c r="M89">
        <v>0.3</v>
      </c>
      <c r="N89">
        <v>0.65</v>
      </c>
    </row>
    <row r="90" spans="1:14">
      <c r="A90" s="6">
        <v>88</v>
      </c>
      <c r="B90">
        <v>88</v>
      </c>
      <c r="C90">
        <v>0.608068227767944</v>
      </c>
      <c r="D90">
        <v>0.0860852003097534</v>
      </c>
      <c r="E90">
        <v>10</v>
      </c>
      <c r="F90">
        <v>8</v>
      </c>
      <c r="G90">
        <v>0</v>
      </c>
      <c r="H90">
        <v>2</v>
      </c>
      <c r="I90">
        <v>1</v>
      </c>
      <c r="J90">
        <v>0.555555555555556</v>
      </c>
      <c r="K90">
        <v>0.714285714285714</v>
      </c>
      <c r="L90">
        <v>0.8</v>
      </c>
      <c r="M90">
        <v>0.2</v>
      </c>
      <c r="N90">
        <v>0.6</v>
      </c>
    </row>
    <row r="91" spans="1:14">
      <c r="A91" s="6">
        <v>89</v>
      </c>
      <c r="B91">
        <v>89</v>
      </c>
      <c r="C91">
        <v>0.755349278450012</v>
      </c>
      <c r="D91">
        <v>0.0616695880889893</v>
      </c>
      <c r="E91">
        <v>10</v>
      </c>
      <c r="F91">
        <v>5</v>
      </c>
      <c r="G91">
        <v>0</v>
      </c>
      <c r="H91">
        <v>5</v>
      </c>
      <c r="I91">
        <v>1</v>
      </c>
      <c r="J91">
        <v>0.666666666666667</v>
      </c>
      <c r="K91">
        <v>0.8</v>
      </c>
      <c r="L91">
        <v>0.5</v>
      </c>
      <c r="M91">
        <v>0.5</v>
      </c>
      <c r="N91">
        <v>0.75</v>
      </c>
    </row>
    <row r="92" spans="1:14">
      <c r="A92" s="6">
        <v>90</v>
      </c>
      <c r="B92">
        <v>90</v>
      </c>
      <c r="C92">
        <v>0.805208325386047</v>
      </c>
      <c r="D92">
        <v>0.158805131912231</v>
      </c>
      <c r="E92">
        <v>9</v>
      </c>
      <c r="F92">
        <v>7</v>
      </c>
      <c r="G92">
        <v>1</v>
      </c>
      <c r="H92">
        <v>3</v>
      </c>
      <c r="I92">
        <v>0.9</v>
      </c>
      <c r="J92">
        <v>0.5625</v>
      </c>
      <c r="K92">
        <v>0.692307692307692</v>
      </c>
      <c r="L92">
        <v>0.7</v>
      </c>
      <c r="M92">
        <v>0.2</v>
      </c>
      <c r="N92">
        <v>0.6</v>
      </c>
    </row>
    <row r="93" spans="1:14">
      <c r="A93" s="6">
        <v>91</v>
      </c>
      <c r="B93">
        <v>91</v>
      </c>
      <c r="C93">
        <v>0.553886651992798</v>
      </c>
      <c r="D93">
        <v>0.0149658918380737</v>
      </c>
      <c r="E93">
        <v>10</v>
      </c>
      <c r="F93">
        <v>6</v>
      </c>
      <c r="G93">
        <v>0</v>
      </c>
      <c r="H93">
        <v>4</v>
      </c>
      <c r="I93">
        <v>1</v>
      </c>
      <c r="J93">
        <v>0.625</v>
      </c>
      <c r="K93">
        <v>0.769230769230769</v>
      </c>
      <c r="L93">
        <v>0.6</v>
      </c>
      <c r="M93">
        <v>0.4</v>
      </c>
      <c r="N93">
        <v>0.7</v>
      </c>
    </row>
    <row r="94" spans="1:14">
      <c r="A94" s="6">
        <v>92</v>
      </c>
      <c r="B94">
        <v>92</v>
      </c>
      <c r="C94">
        <v>0.574087619781494</v>
      </c>
      <c r="D94">
        <v>0.0875744819641113</v>
      </c>
      <c r="E94">
        <v>10</v>
      </c>
      <c r="F94">
        <v>5</v>
      </c>
      <c r="G94">
        <v>0</v>
      </c>
      <c r="H94">
        <v>5</v>
      </c>
      <c r="I94">
        <v>1</v>
      </c>
      <c r="J94">
        <v>0.666666666666667</v>
      </c>
      <c r="K94">
        <v>0.8</v>
      </c>
      <c r="L94">
        <v>0.5</v>
      </c>
      <c r="M94">
        <v>0.5</v>
      </c>
      <c r="N94">
        <v>0.75</v>
      </c>
    </row>
    <row r="95" spans="1:14">
      <c r="A95" s="6">
        <v>93</v>
      </c>
      <c r="B95">
        <v>93</v>
      </c>
      <c r="C95">
        <v>0.902466416358948</v>
      </c>
      <c r="D95">
        <v>0.0377544164657593</v>
      </c>
      <c r="E95">
        <v>10</v>
      </c>
      <c r="F95">
        <v>4</v>
      </c>
      <c r="G95">
        <v>0</v>
      </c>
      <c r="H95">
        <v>6</v>
      </c>
      <c r="I95">
        <v>1</v>
      </c>
      <c r="J95">
        <v>0.714285714285714</v>
      </c>
      <c r="K95">
        <v>0.833333333333333</v>
      </c>
      <c r="L95">
        <v>0.4</v>
      </c>
      <c r="M95">
        <v>0.6</v>
      </c>
      <c r="N95">
        <v>0.8</v>
      </c>
    </row>
    <row r="96" spans="1:14">
      <c r="A96" s="6">
        <v>94</v>
      </c>
      <c r="B96">
        <v>94</v>
      </c>
      <c r="C96">
        <v>0.884147644042969</v>
      </c>
      <c r="D96">
        <v>0.0210639238357544</v>
      </c>
      <c r="E96">
        <v>10</v>
      </c>
      <c r="F96">
        <v>6</v>
      </c>
      <c r="G96">
        <v>0</v>
      </c>
      <c r="H96">
        <v>4</v>
      </c>
      <c r="I96">
        <v>1</v>
      </c>
      <c r="J96">
        <v>0.625</v>
      </c>
      <c r="K96">
        <v>0.769230769230769</v>
      </c>
      <c r="L96">
        <v>0.6</v>
      </c>
      <c r="M96">
        <v>0.4</v>
      </c>
      <c r="N96">
        <v>0.7</v>
      </c>
    </row>
    <row r="97" spans="1:14">
      <c r="A97" s="6">
        <v>95</v>
      </c>
      <c r="B97">
        <v>95</v>
      </c>
      <c r="C97">
        <v>1.03610777854919</v>
      </c>
      <c r="D97">
        <v>0.220946669578552</v>
      </c>
      <c r="E97">
        <v>10</v>
      </c>
      <c r="F97">
        <v>7</v>
      </c>
      <c r="G97">
        <v>0</v>
      </c>
      <c r="H97">
        <v>3</v>
      </c>
      <c r="I97">
        <v>1</v>
      </c>
      <c r="J97">
        <v>0.588235294117647</v>
      </c>
      <c r="K97">
        <v>0.740740740740741</v>
      </c>
      <c r="L97">
        <v>0.7</v>
      </c>
      <c r="M97">
        <v>0.3</v>
      </c>
      <c r="N97">
        <v>0.65</v>
      </c>
    </row>
    <row r="98" spans="1:14">
      <c r="A98" s="6">
        <v>96</v>
      </c>
      <c r="B98">
        <v>96</v>
      </c>
      <c r="C98">
        <v>0.825199604034424</v>
      </c>
      <c r="D98">
        <v>0.0523767471313477</v>
      </c>
      <c r="E98">
        <v>10</v>
      </c>
      <c r="F98">
        <v>5</v>
      </c>
      <c r="G98">
        <v>0</v>
      </c>
      <c r="H98">
        <v>5</v>
      </c>
      <c r="I98">
        <v>1</v>
      </c>
      <c r="J98">
        <v>0.666666666666667</v>
      </c>
      <c r="K98">
        <v>0.8</v>
      </c>
      <c r="L98">
        <v>0.5</v>
      </c>
      <c r="M98">
        <v>0.5</v>
      </c>
      <c r="N98">
        <v>0.75</v>
      </c>
    </row>
    <row r="99" spans="1:14">
      <c r="A99" s="6">
        <v>97</v>
      </c>
      <c r="B99">
        <v>97</v>
      </c>
      <c r="C99">
        <v>0.535357475280762</v>
      </c>
      <c r="D99">
        <v>0.0481466054916382</v>
      </c>
      <c r="E99">
        <v>10</v>
      </c>
      <c r="F99">
        <v>7</v>
      </c>
      <c r="G99">
        <v>0</v>
      </c>
      <c r="H99">
        <v>3</v>
      </c>
      <c r="I99">
        <v>1</v>
      </c>
      <c r="J99">
        <v>0.588235294117647</v>
      </c>
      <c r="K99">
        <v>0.740740740740741</v>
      </c>
      <c r="L99">
        <v>0.7</v>
      </c>
      <c r="M99">
        <v>0.3</v>
      </c>
      <c r="N99">
        <v>0.65</v>
      </c>
    </row>
    <row r="100" spans="1:14">
      <c r="A100" s="6">
        <v>98</v>
      </c>
      <c r="B100">
        <v>98</v>
      </c>
      <c r="C100">
        <v>0.665632247924805</v>
      </c>
      <c r="D100">
        <v>0.0312886238098145</v>
      </c>
      <c r="E100">
        <v>10</v>
      </c>
      <c r="F100">
        <v>3</v>
      </c>
      <c r="G100">
        <v>0</v>
      </c>
      <c r="H100">
        <v>7</v>
      </c>
      <c r="I100">
        <v>1</v>
      </c>
      <c r="J100">
        <v>0.769230769230769</v>
      </c>
      <c r="K100">
        <v>0.869565217391304</v>
      </c>
      <c r="L100">
        <v>0.3</v>
      </c>
      <c r="M100">
        <v>0.7</v>
      </c>
      <c r="N100">
        <v>0.85</v>
      </c>
    </row>
    <row r="101" spans="1:14">
      <c r="A101" s="6">
        <v>99</v>
      </c>
      <c r="B101">
        <v>99</v>
      </c>
      <c r="C101">
        <v>0.862016797065735</v>
      </c>
      <c r="D101">
        <v>0.0384888648986816</v>
      </c>
      <c r="E101">
        <v>10</v>
      </c>
      <c r="F101">
        <v>5</v>
      </c>
      <c r="G101">
        <v>0</v>
      </c>
      <c r="H101">
        <v>5</v>
      </c>
      <c r="I101">
        <v>1</v>
      </c>
      <c r="J101">
        <v>0.666666666666667</v>
      </c>
      <c r="K101">
        <v>0.8</v>
      </c>
      <c r="L101">
        <v>0.5</v>
      </c>
      <c r="M101">
        <v>0.5</v>
      </c>
      <c r="N101">
        <v>0.75</v>
      </c>
    </row>
    <row r="102" spans="3:13">
      <c r="C102">
        <f>AVERAGE(C2:C101)</f>
        <v>0.710457417964935</v>
      </c>
      <c r="D102">
        <f>AVERAGE(D2:D101)</f>
        <v>0.0759533607959747</v>
      </c>
      <c r="L102">
        <f>AVERAGE(L2:L101)</f>
        <v>0.563</v>
      </c>
      <c r="M102">
        <f>AVERAGE(M2:M101)</f>
        <v>0.436</v>
      </c>
    </row>
    <row r="103" spans="3:4">
      <c r="C103">
        <f>MAX(C2:C101)</f>
        <v>1.17620837688446</v>
      </c>
      <c r="D103">
        <f>MAX(D2:D101)</f>
        <v>0.400498867034912</v>
      </c>
    </row>
    <row r="104" spans="3:4">
      <c r="C104">
        <f>MIN(C2:C101)</f>
        <v>0.385983467102051</v>
      </c>
      <c r="D104">
        <f>MIN(D2:D101)</f>
        <v>0.0055694580078125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9"/>
  <sheetViews>
    <sheetView workbookViewId="0">
      <selection activeCell="C28" sqref="C28:D32"/>
    </sheetView>
  </sheetViews>
  <sheetFormatPr defaultColWidth="9" defaultRowHeight="13.5"/>
  <cols>
    <col min="3" max="4" width="17.6333333333333" customWidth="1"/>
    <col min="10" max="11" width="12.6333333333333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>
      <c r="A2" s="6">
        <v>44</v>
      </c>
      <c r="B2" s="7">
        <v>44</v>
      </c>
      <c r="C2" s="7">
        <v>0.579375267028809</v>
      </c>
      <c r="D2" s="7">
        <v>0.00989007949829102</v>
      </c>
      <c r="E2" s="7">
        <v>10</v>
      </c>
      <c r="F2" s="7">
        <v>6</v>
      </c>
      <c r="G2" s="7">
        <v>0</v>
      </c>
      <c r="H2" s="7">
        <v>4</v>
      </c>
      <c r="I2" s="7">
        <v>1</v>
      </c>
      <c r="J2" s="7">
        <v>0.625</v>
      </c>
      <c r="K2" s="7">
        <v>0.769230769230769</v>
      </c>
      <c r="L2" s="7">
        <v>0.6</v>
      </c>
      <c r="M2" s="7">
        <v>0.4</v>
      </c>
      <c r="N2" s="7">
        <v>0.7</v>
      </c>
    </row>
    <row r="3" spans="1:14">
      <c r="A3" s="6">
        <v>91</v>
      </c>
      <c r="B3" s="7">
        <v>91</v>
      </c>
      <c r="C3" s="7">
        <v>0.553886651992798</v>
      </c>
      <c r="D3" s="7">
        <v>0.0149658918380737</v>
      </c>
      <c r="E3" s="7">
        <v>10</v>
      </c>
      <c r="F3" s="7">
        <v>6</v>
      </c>
      <c r="G3" s="7">
        <v>0</v>
      </c>
      <c r="H3" s="7">
        <v>4</v>
      </c>
      <c r="I3" s="7">
        <v>1</v>
      </c>
      <c r="J3" s="7">
        <v>0.625</v>
      </c>
      <c r="K3" s="7">
        <v>0.769230769230769</v>
      </c>
      <c r="L3" s="7">
        <v>0.6</v>
      </c>
      <c r="M3" s="7">
        <v>0.4</v>
      </c>
      <c r="N3" s="7">
        <v>0.7</v>
      </c>
    </row>
    <row r="4" s="2" customFormat="1" spans="1:14">
      <c r="A4" s="10">
        <v>28</v>
      </c>
      <c r="B4" s="11">
        <v>28</v>
      </c>
      <c r="C4" s="11">
        <v>0.567909240722656</v>
      </c>
      <c r="D4" s="11">
        <v>0.0131438970565796</v>
      </c>
      <c r="E4" s="11">
        <v>10</v>
      </c>
      <c r="F4" s="11">
        <v>6</v>
      </c>
      <c r="G4" s="11">
        <v>0</v>
      </c>
      <c r="H4" s="11">
        <v>4</v>
      </c>
      <c r="I4" s="11">
        <v>1</v>
      </c>
      <c r="J4" s="11">
        <v>0.625</v>
      </c>
      <c r="K4" s="11">
        <v>0.769230769230769</v>
      </c>
      <c r="L4" s="11">
        <v>0.6</v>
      </c>
      <c r="M4" s="11">
        <v>0.4</v>
      </c>
      <c r="N4" s="11">
        <v>0.7</v>
      </c>
    </row>
    <row r="5" spans="1:14">
      <c r="A5" s="6">
        <v>31</v>
      </c>
      <c r="B5" s="7">
        <v>31</v>
      </c>
      <c r="C5" s="7">
        <v>0.662692546844482</v>
      </c>
      <c r="D5" s="7">
        <v>0.0293089151382446</v>
      </c>
      <c r="E5" s="7">
        <v>10</v>
      </c>
      <c r="F5" s="7">
        <v>6</v>
      </c>
      <c r="G5" s="7">
        <v>0</v>
      </c>
      <c r="H5" s="7">
        <v>4</v>
      </c>
      <c r="I5" s="7">
        <v>1</v>
      </c>
      <c r="J5" s="7">
        <v>0.625</v>
      </c>
      <c r="K5" s="7">
        <v>0.769230769230769</v>
      </c>
      <c r="L5" s="7">
        <v>0.6</v>
      </c>
      <c r="M5" s="7">
        <v>0.4</v>
      </c>
      <c r="N5" s="7">
        <v>0.7</v>
      </c>
    </row>
    <row r="6" spans="1:14">
      <c r="A6" s="6">
        <v>77</v>
      </c>
      <c r="B6" s="7">
        <v>77</v>
      </c>
      <c r="C6" s="7">
        <v>0.663548707962036</v>
      </c>
      <c r="D6" s="7">
        <v>0.0263123512268066</v>
      </c>
      <c r="E6" s="7">
        <v>10</v>
      </c>
      <c r="F6" s="7">
        <v>7</v>
      </c>
      <c r="G6" s="7">
        <v>0</v>
      </c>
      <c r="H6" s="7">
        <v>3</v>
      </c>
      <c r="I6" s="7">
        <v>1</v>
      </c>
      <c r="J6" s="7">
        <v>0.588235294117647</v>
      </c>
      <c r="K6" s="7">
        <v>0.740740740740741</v>
      </c>
      <c r="L6" s="7">
        <v>0.7</v>
      </c>
      <c r="M6" s="7">
        <v>0.3</v>
      </c>
      <c r="N6" s="7">
        <v>0.65</v>
      </c>
    </row>
    <row r="7" spans="1:14">
      <c r="A7" s="6">
        <v>3</v>
      </c>
      <c r="B7" s="7">
        <v>3</v>
      </c>
      <c r="C7" s="7">
        <v>0.65697968006134</v>
      </c>
      <c r="D7" s="7">
        <v>0.0191965103149414</v>
      </c>
      <c r="E7" s="7">
        <v>10</v>
      </c>
      <c r="F7" s="7">
        <v>6</v>
      </c>
      <c r="G7" s="7">
        <v>0</v>
      </c>
      <c r="H7" s="7">
        <v>4</v>
      </c>
      <c r="I7" s="7">
        <v>1</v>
      </c>
      <c r="J7" s="7">
        <v>0.625</v>
      </c>
      <c r="K7" s="7">
        <v>0.769230769230769</v>
      </c>
      <c r="L7" s="7">
        <v>0.6</v>
      </c>
      <c r="M7" s="7">
        <v>0.4</v>
      </c>
      <c r="N7" s="7">
        <v>0.7</v>
      </c>
    </row>
    <row r="8" s="2" customFormat="1" spans="1:14">
      <c r="A8" s="10">
        <v>74</v>
      </c>
      <c r="B8" s="11">
        <v>74</v>
      </c>
      <c r="C8" s="11">
        <v>0.682772517204285</v>
      </c>
      <c r="D8" s="11">
        <v>0.0363733768463135</v>
      </c>
      <c r="E8" s="11">
        <v>10</v>
      </c>
      <c r="F8" s="11">
        <v>5</v>
      </c>
      <c r="G8" s="11">
        <v>0</v>
      </c>
      <c r="H8" s="11">
        <v>5</v>
      </c>
      <c r="I8" s="11">
        <v>1</v>
      </c>
      <c r="J8" s="11">
        <v>0.666666666666667</v>
      </c>
      <c r="K8" s="11">
        <v>0.8</v>
      </c>
      <c r="L8" s="11">
        <v>0.5</v>
      </c>
      <c r="M8" s="11">
        <v>0.5</v>
      </c>
      <c r="N8" s="11">
        <v>0.75</v>
      </c>
    </row>
    <row r="9" spans="1:14">
      <c r="A9" s="6">
        <v>57</v>
      </c>
      <c r="B9" s="7">
        <v>57</v>
      </c>
      <c r="C9" s="7">
        <v>0.703205585479736</v>
      </c>
      <c r="D9" s="7">
        <v>0.0240179300308228</v>
      </c>
      <c r="E9" s="7">
        <v>10</v>
      </c>
      <c r="F9" s="7">
        <v>4</v>
      </c>
      <c r="G9" s="7">
        <v>0</v>
      </c>
      <c r="H9" s="7">
        <v>6</v>
      </c>
      <c r="I9" s="7">
        <v>1</v>
      </c>
      <c r="J9" s="7">
        <v>0.714285714285714</v>
      </c>
      <c r="K9" s="7">
        <v>0.833333333333333</v>
      </c>
      <c r="L9" s="7">
        <v>0.4</v>
      </c>
      <c r="M9" s="7">
        <v>0.6</v>
      </c>
      <c r="N9" s="7">
        <v>0.8</v>
      </c>
    </row>
    <row r="10" spans="1:14">
      <c r="A10" s="6">
        <v>84</v>
      </c>
      <c r="B10" s="7">
        <v>84</v>
      </c>
      <c r="C10" s="7">
        <v>0.710006833076477</v>
      </c>
      <c r="D10" s="7">
        <v>0.00908374786376953</v>
      </c>
      <c r="E10" s="7">
        <v>10</v>
      </c>
      <c r="F10" s="7">
        <v>5</v>
      </c>
      <c r="G10" s="7">
        <v>0</v>
      </c>
      <c r="H10" s="7">
        <v>5</v>
      </c>
      <c r="I10" s="7">
        <v>1</v>
      </c>
      <c r="J10" s="7">
        <v>0.666666666666667</v>
      </c>
      <c r="K10" s="7">
        <v>0.8</v>
      </c>
      <c r="L10" s="7">
        <v>0.5</v>
      </c>
      <c r="M10" s="7">
        <v>0.5</v>
      </c>
      <c r="N10" s="7">
        <v>0.75</v>
      </c>
    </row>
    <row r="11" spans="1:14">
      <c r="A11" s="6">
        <v>54</v>
      </c>
      <c r="B11" s="7">
        <v>54</v>
      </c>
      <c r="C11" s="7">
        <v>0.727168083190918</v>
      </c>
      <c r="D11" s="7">
        <v>0.0995856523513794</v>
      </c>
      <c r="E11" s="7">
        <v>10</v>
      </c>
      <c r="F11" s="7">
        <v>5</v>
      </c>
      <c r="G11" s="7">
        <v>0</v>
      </c>
      <c r="H11" s="7">
        <v>5</v>
      </c>
      <c r="I11" s="7">
        <v>1</v>
      </c>
      <c r="J11" s="7">
        <v>0.666666666666667</v>
      </c>
      <c r="K11" s="7">
        <v>0.8</v>
      </c>
      <c r="L11" s="7">
        <v>0.5</v>
      </c>
      <c r="M11" s="7">
        <v>0.5</v>
      </c>
      <c r="N11" s="7">
        <v>0.75</v>
      </c>
    </row>
    <row r="12" spans="1:14">
      <c r="A12" s="6">
        <v>68</v>
      </c>
      <c r="B12" s="7">
        <v>68</v>
      </c>
      <c r="C12" s="7">
        <v>0.707603454589844</v>
      </c>
      <c r="D12" s="7">
        <v>0.0820735692977905</v>
      </c>
      <c r="E12" s="7">
        <v>10</v>
      </c>
      <c r="F12" s="7">
        <v>7</v>
      </c>
      <c r="G12" s="7">
        <v>0</v>
      </c>
      <c r="H12" s="7">
        <v>3</v>
      </c>
      <c r="I12" s="7">
        <v>1</v>
      </c>
      <c r="J12" s="7">
        <v>0.588235294117647</v>
      </c>
      <c r="K12" s="7">
        <v>0.740740740740741</v>
      </c>
      <c r="L12" s="7">
        <v>0.7</v>
      </c>
      <c r="M12" s="7">
        <v>0.3</v>
      </c>
      <c r="N12" s="7">
        <v>0.65</v>
      </c>
    </row>
    <row r="13" spans="1:14">
      <c r="A13" s="6">
        <v>42</v>
      </c>
      <c r="B13" s="7">
        <v>42</v>
      </c>
      <c r="C13" s="7">
        <v>0.711386680603027</v>
      </c>
      <c r="D13" s="7">
        <v>0.0427869558334351</v>
      </c>
      <c r="E13" s="7">
        <v>10</v>
      </c>
      <c r="F13" s="7">
        <v>7</v>
      </c>
      <c r="G13" s="7">
        <v>0</v>
      </c>
      <c r="H13" s="7">
        <v>3</v>
      </c>
      <c r="I13" s="7">
        <v>1</v>
      </c>
      <c r="J13" s="7">
        <v>0.588235294117647</v>
      </c>
      <c r="K13" s="7">
        <v>0.740740740740741</v>
      </c>
      <c r="L13" s="7">
        <v>0.7</v>
      </c>
      <c r="M13" s="7">
        <v>0.3</v>
      </c>
      <c r="N13" s="7">
        <v>0.65</v>
      </c>
    </row>
    <row r="14" spans="1:14">
      <c r="A14" s="6">
        <v>67</v>
      </c>
      <c r="B14" s="7">
        <v>67</v>
      </c>
      <c r="C14" s="7">
        <v>0.726960897445679</v>
      </c>
      <c r="D14" s="7">
        <v>0.0244230031967163</v>
      </c>
      <c r="E14" s="7">
        <v>10</v>
      </c>
      <c r="F14" s="7">
        <v>7</v>
      </c>
      <c r="G14" s="7">
        <v>0</v>
      </c>
      <c r="H14" s="7">
        <v>3</v>
      </c>
      <c r="I14" s="7">
        <v>1</v>
      </c>
      <c r="J14" s="7">
        <v>0.588235294117647</v>
      </c>
      <c r="K14" s="7">
        <v>0.740740740740741</v>
      </c>
      <c r="L14" s="7">
        <v>0.7</v>
      </c>
      <c r="M14" s="7">
        <v>0.3</v>
      </c>
      <c r="N14" s="7">
        <v>0.65</v>
      </c>
    </row>
    <row r="15" s="2" customFormat="1" spans="1:14">
      <c r="A15" s="10">
        <v>5</v>
      </c>
      <c r="B15" s="11">
        <v>5</v>
      </c>
      <c r="C15" s="11">
        <v>0.759477138519287</v>
      </c>
      <c r="D15" s="11">
        <v>0.0228502750396729</v>
      </c>
      <c r="E15" s="11">
        <v>10</v>
      </c>
      <c r="F15" s="11">
        <v>6</v>
      </c>
      <c r="G15" s="11">
        <v>0</v>
      </c>
      <c r="H15" s="11">
        <v>4</v>
      </c>
      <c r="I15" s="11">
        <v>1</v>
      </c>
      <c r="J15" s="11">
        <v>0.625</v>
      </c>
      <c r="K15" s="11">
        <v>0.769230769230769</v>
      </c>
      <c r="L15" s="11">
        <v>0.6</v>
      </c>
      <c r="M15" s="11">
        <v>0.4</v>
      </c>
      <c r="N15" s="11">
        <v>0.7</v>
      </c>
    </row>
    <row r="16" spans="1:14">
      <c r="A16" s="6">
        <v>22</v>
      </c>
      <c r="B16" s="7">
        <v>22</v>
      </c>
      <c r="C16" s="7">
        <v>0.768659114837646</v>
      </c>
      <c r="D16" s="7">
        <v>0.0440047979354858</v>
      </c>
      <c r="E16" s="7">
        <v>10</v>
      </c>
      <c r="F16" s="7">
        <v>7</v>
      </c>
      <c r="G16" s="7">
        <v>0</v>
      </c>
      <c r="H16" s="7">
        <v>3</v>
      </c>
      <c r="I16" s="7">
        <v>1</v>
      </c>
      <c r="J16" s="7">
        <v>0.588235294117647</v>
      </c>
      <c r="K16" s="7">
        <v>0.740740740740741</v>
      </c>
      <c r="L16" s="7">
        <v>0.7</v>
      </c>
      <c r="M16" s="7">
        <v>0.3</v>
      </c>
      <c r="N16" s="7">
        <v>0.65</v>
      </c>
    </row>
    <row r="17" spans="1:14">
      <c r="A17" s="6">
        <v>40</v>
      </c>
      <c r="B17" s="7">
        <v>40</v>
      </c>
      <c r="C17" s="7">
        <v>0.792062044143677</v>
      </c>
      <c r="D17" s="7">
        <v>0.0185079574584961</v>
      </c>
      <c r="E17" s="7">
        <v>10</v>
      </c>
      <c r="F17" s="7">
        <v>5</v>
      </c>
      <c r="G17" s="7">
        <v>0</v>
      </c>
      <c r="H17" s="7">
        <v>5</v>
      </c>
      <c r="I17" s="7">
        <v>1</v>
      </c>
      <c r="J17" s="7">
        <v>0.666666666666667</v>
      </c>
      <c r="K17" s="7">
        <v>0.8</v>
      </c>
      <c r="L17" s="7">
        <v>0.5</v>
      </c>
      <c r="M17" s="7">
        <v>0.5</v>
      </c>
      <c r="N17" s="7">
        <v>0.75</v>
      </c>
    </row>
    <row r="18" spans="1:14">
      <c r="A18" s="6">
        <v>17</v>
      </c>
      <c r="B18" s="7">
        <v>17</v>
      </c>
      <c r="C18" s="7">
        <v>0.802490711212158</v>
      </c>
      <c r="D18" s="7">
        <v>0.0230822563171387</v>
      </c>
      <c r="E18" s="7">
        <v>10</v>
      </c>
      <c r="F18" s="7">
        <v>5</v>
      </c>
      <c r="G18" s="7">
        <v>0</v>
      </c>
      <c r="H18" s="7">
        <v>5</v>
      </c>
      <c r="I18" s="7">
        <v>1</v>
      </c>
      <c r="J18" s="7">
        <v>0.666666666666667</v>
      </c>
      <c r="K18" s="7">
        <v>0.8</v>
      </c>
      <c r="L18" s="7">
        <v>0.5</v>
      </c>
      <c r="M18" s="7">
        <v>0.5</v>
      </c>
      <c r="N18" s="7">
        <v>0.75</v>
      </c>
    </row>
    <row r="19" s="2" customFormat="1" spans="1:14">
      <c r="A19" s="10">
        <v>96</v>
      </c>
      <c r="B19" s="11">
        <v>96</v>
      </c>
      <c r="C19" s="11">
        <v>0.825199604034424</v>
      </c>
      <c r="D19" s="11">
        <v>0.0523767471313477</v>
      </c>
      <c r="E19" s="11">
        <v>10</v>
      </c>
      <c r="F19" s="11">
        <v>5</v>
      </c>
      <c r="G19" s="11">
        <v>0</v>
      </c>
      <c r="H19" s="11">
        <v>5</v>
      </c>
      <c r="I19" s="11">
        <v>1</v>
      </c>
      <c r="J19" s="11">
        <v>0.666666666666667</v>
      </c>
      <c r="K19" s="11">
        <v>0.8</v>
      </c>
      <c r="L19" s="11">
        <v>0.5</v>
      </c>
      <c r="M19" s="11">
        <v>0.5</v>
      </c>
      <c r="N19" s="11">
        <v>0.75</v>
      </c>
    </row>
    <row r="20" spans="1:14">
      <c r="A20" s="6">
        <v>94</v>
      </c>
      <c r="B20" s="7">
        <v>94</v>
      </c>
      <c r="C20" s="7">
        <v>0.884147644042969</v>
      </c>
      <c r="D20" s="7">
        <v>0.0210639238357544</v>
      </c>
      <c r="E20" s="7">
        <v>10</v>
      </c>
      <c r="F20" s="7">
        <v>6</v>
      </c>
      <c r="G20" s="7">
        <v>0</v>
      </c>
      <c r="H20" s="7">
        <v>4</v>
      </c>
      <c r="I20" s="7">
        <v>1</v>
      </c>
      <c r="J20" s="7">
        <v>0.625</v>
      </c>
      <c r="K20" s="7">
        <v>0.769230769230769</v>
      </c>
      <c r="L20" s="7">
        <v>0.6</v>
      </c>
      <c r="M20" s="7">
        <v>0.4</v>
      </c>
      <c r="N20" s="7">
        <v>0.7</v>
      </c>
    </row>
    <row r="21" s="2" customFormat="1" spans="1:14">
      <c r="A21" s="10">
        <v>80</v>
      </c>
      <c r="B21" s="11">
        <v>80</v>
      </c>
      <c r="C21" s="11">
        <v>0.909982204437256</v>
      </c>
      <c r="D21" s="11">
        <v>0.198383212089539</v>
      </c>
      <c r="E21" s="11">
        <v>10</v>
      </c>
      <c r="F21" s="11">
        <v>9</v>
      </c>
      <c r="G21" s="11">
        <v>0</v>
      </c>
      <c r="H21" s="11">
        <v>1</v>
      </c>
      <c r="I21" s="11">
        <v>1</v>
      </c>
      <c r="J21" s="11">
        <v>0.526315789473684</v>
      </c>
      <c r="K21" s="11">
        <v>0.689655172413793</v>
      </c>
      <c r="L21" s="11">
        <v>0.9</v>
      </c>
      <c r="M21" s="11">
        <v>0.1</v>
      </c>
      <c r="N21" s="11">
        <v>0.55</v>
      </c>
    </row>
    <row r="22" customFormat="1" spans="1:14">
      <c r="A22" s="6">
        <v>36</v>
      </c>
      <c r="B22" s="7">
        <v>36</v>
      </c>
      <c r="C22" s="7">
        <v>0.845277667045593</v>
      </c>
      <c r="D22" s="7">
        <v>0.0597842931747437</v>
      </c>
      <c r="E22" s="7">
        <v>10</v>
      </c>
      <c r="F22" s="7">
        <v>8</v>
      </c>
      <c r="G22" s="7">
        <v>0</v>
      </c>
      <c r="H22" s="7">
        <v>2</v>
      </c>
      <c r="I22" s="7">
        <v>1</v>
      </c>
      <c r="J22" s="7">
        <v>0.555555555555556</v>
      </c>
      <c r="K22" s="7">
        <v>0.714285714285714</v>
      </c>
      <c r="L22" s="7">
        <v>0.8</v>
      </c>
      <c r="M22" s="7">
        <v>0.2</v>
      </c>
      <c r="N22" s="7">
        <v>0.6</v>
      </c>
    </row>
    <row r="23" spans="3:14">
      <c r="C23" s="5">
        <f>AVERAGE(C2:C22)</f>
        <v>0.725752013070243</v>
      </c>
      <c r="D23" s="5">
        <f>AVERAGE(D2:D22)</f>
        <v>0.0414864449273973</v>
      </c>
      <c r="J23" s="5">
        <f>AVERAGE(J2:J22)</f>
        <v>0.624396834757295</v>
      </c>
      <c r="K23" s="5">
        <f>AVERAGE(K2:K22)</f>
        <v>0.767885395635806</v>
      </c>
      <c r="L23" s="5">
        <f>AVERAGE(L2:L22)</f>
        <v>0.60952380952381</v>
      </c>
      <c r="M23" s="5">
        <f>AVERAGE(M2:M22)</f>
        <v>0.39047619047619</v>
      </c>
      <c r="N23" s="5">
        <f>AVERAGE(N2:N22)</f>
        <v>0.695238095238095</v>
      </c>
    </row>
    <row r="25" spans="3:6">
      <c r="C25" s="12" t="s">
        <v>13</v>
      </c>
      <c r="D25" s="5" t="s">
        <v>14</v>
      </c>
      <c r="E25" s="5"/>
      <c r="F25" s="5" t="s">
        <v>26</v>
      </c>
    </row>
    <row r="26" spans="3:6">
      <c r="C26" s="5" t="s">
        <v>15</v>
      </c>
      <c r="D26" s="5">
        <f>COUNTIF(C2:C22,"&lt;0.46")-COUNTIF(C2:C22,"&lt;0.385")</f>
        <v>0</v>
      </c>
      <c r="E26" s="5"/>
      <c r="F26" s="39"/>
    </row>
    <row r="27" spans="3:8">
      <c r="C27" s="5" t="s">
        <v>16</v>
      </c>
      <c r="D27" s="5">
        <f>COUNTIF(C2:C22,"&lt;0.535")-COUNTIF(C2:C22,"&lt;0.46")</f>
        <v>0</v>
      </c>
      <c r="E27" s="5"/>
      <c r="F27" s="39">
        <v>0.04</v>
      </c>
      <c r="G27">
        <v>-20</v>
      </c>
      <c r="H27">
        <v>480</v>
      </c>
    </row>
    <row r="28" s="3" customFormat="1" spans="3:8">
      <c r="C28" s="16" t="s">
        <v>17</v>
      </c>
      <c r="D28" s="16">
        <f>COUNTIF(C2:C22,"&lt;0.61")-COUNTIF(C2:C22,"&lt;0.535")</f>
        <v>3</v>
      </c>
      <c r="E28" s="16">
        <v>3</v>
      </c>
      <c r="F28" s="40">
        <v>0.08</v>
      </c>
      <c r="G28" s="3">
        <v>-40</v>
      </c>
      <c r="H28" s="3">
        <v>460</v>
      </c>
    </row>
    <row r="29" spans="3:8">
      <c r="C29" s="5" t="s">
        <v>18</v>
      </c>
      <c r="D29" s="5">
        <f>COUNTIF(C2:C22,"&lt;0.685")-COUNTIF(C2:C22,"&lt;0.61")</f>
        <v>4</v>
      </c>
      <c r="E29" s="5">
        <v>5</v>
      </c>
      <c r="F29" s="39">
        <v>0.12</v>
      </c>
      <c r="G29">
        <v>-60</v>
      </c>
      <c r="H29">
        <v>440</v>
      </c>
    </row>
    <row r="30" s="4" customFormat="1" spans="3:8">
      <c r="C30" s="17" t="s">
        <v>19</v>
      </c>
      <c r="D30" s="17">
        <f>COUNTIF(C2:C22,"&lt;0.76")-COUNTIF(C2:C22,"&lt;0.685")</f>
        <v>7</v>
      </c>
      <c r="E30" s="17">
        <v>8</v>
      </c>
      <c r="F30" s="41">
        <v>0.16</v>
      </c>
      <c r="G30" s="42">
        <v>-80</v>
      </c>
      <c r="H30" s="42">
        <v>420</v>
      </c>
    </row>
    <row r="31" spans="3:5">
      <c r="C31" s="5" t="s">
        <v>20</v>
      </c>
      <c r="D31" s="5">
        <f>COUNTIF(C2:C22,"&lt;0.835")-COUNTIF(C2:C22,"&lt;0.76")</f>
        <v>4</v>
      </c>
      <c r="E31" s="5">
        <v>5</v>
      </c>
    </row>
    <row r="32" s="3" customFormat="1" spans="3:5">
      <c r="C32" s="16" t="s">
        <v>21</v>
      </c>
      <c r="D32" s="16">
        <f>COUNTIF(C2:C22,"&lt;0.91")-COUNTIF(C2:C22,"&lt;0.835")</f>
        <v>3</v>
      </c>
      <c r="E32" s="16">
        <v>3</v>
      </c>
    </row>
    <row r="33" spans="3:5">
      <c r="C33" s="5" t="s">
        <v>22</v>
      </c>
      <c r="D33" s="5">
        <f>COUNTIF(C2:C22,"&lt;0.985")-COUNTIF(C2:C22,"&lt;0.91")</f>
        <v>0</v>
      </c>
      <c r="E33" s="5"/>
    </row>
    <row r="34" spans="3:5">
      <c r="C34" s="5" t="s">
        <v>23</v>
      </c>
      <c r="D34" s="5">
        <f>COUNTIF(C2:C22,"&lt;1.06")-COUNTIF(C2:C22,"&lt;0.985")</f>
        <v>0</v>
      </c>
      <c r="E34" s="5"/>
    </row>
    <row r="35" spans="3:5">
      <c r="C35" s="5" t="s">
        <v>24</v>
      </c>
      <c r="D35" s="5">
        <f>COUNTIF(C2:C22,"&lt;1.135")-COUNTIF(C2:C22,"&lt;1.06")</f>
        <v>0</v>
      </c>
      <c r="E35" s="5"/>
    </row>
    <row r="36" spans="3:5">
      <c r="C36" s="5" t="s">
        <v>25</v>
      </c>
      <c r="D36" s="5">
        <f>COUNTIF(C2:C22,"&lt;1.21")-COUNTIF(C2:C22,"&lt;1.135")</f>
        <v>0</v>
      </c>
      <c r="E36" s="5"/>
    </row>
    <row r="37" spans="6:7">
      <c r="F37" s="5">
        <v>0.57</v>
      </c>
      <c r="G37" s="5">
        <v>0.041</v>
      </c>
    </row>
    <row r="38" spans="6:7">
      <c r="F38" s="5">
        <v>0.725</v>
      </c>
      <c r="G38" s="5">
        <v>0.076</v>
      </c>
    </row>
    <row r="39" spans="6:7">
      <c r="F39" s="5">
        <v>0.801</v>
      </c>
      <c r="G39" s="5">
        <v>0.094</v>
      </c>
    </row>
  </sheetData>
  <pageMargins left="0.75" right="0.75" top="1" bottom="1" header="0.5" footer="0.5"/>
  <headerFooter/>
  <drawing r:id="rId1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1"/>
  <sheetViews>
    <sheetView workbookViewId="0">
      <selection activeCell="A21" sqref="$A21:$XFD21"/>
    </sheetView>
  </sheetViews>
  <sheetFormatPr defaultColWidth="9" defaultRowHeight="13.5"/>
  <cols>
    <col min="3" max="4" width="19.75" customWidth="1"/>
    <col min="10" max="11" width="12.625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>
      <c r="A2" s="6">
        <v>55</v>
      </c>
      <c r="B2" s="7">
        <v>55</v>
      </c>
      <c r="C2" s="7">
        <v>0.471357107162476</v>
      </c>
      <c r="D2" s="7">
        <v>0.00975704193115234</v>
      </c>
      <c r="E2" s="7">
        <v>10</v>
      </c>
      <c r="F2" s="7">
        <v>5</v>
      </c>
      <c r="G2" s="7">
        <v>0</v>
      </c>
      <c r="H2" s="7">
        <v>5</v>
      </c>
      <c r="I2" s="7">
        <v>1</v>
      </c>
      <c r="J2" s="7">
        <v>0.666666666666667</v>
      </c>
      <c r="K2" s="7">
        <v>0.8</v>
      </c>
      <c r="L2" s="7">
        <v>0.5</v>
      </c>
      <c r="M2" s="7">
        <v>0.5</v>
      </c>
      <c r="N2" s="7">
        <v>0.75</v>
      </c>
    </row>
    <row r="3" spans="1:14">
      <c r="A3" s="6">
        <v>59</v>
      </c>
      <c r="B3" s="7">
        <v>59</v>
      </c>
      <c r="C3" s="7">
        <v>0.475740194320679</v>
      </c>
      <c r="D3" s="7">
        <v>0.0055694580078125</v>
      </c>
      <c r="E3" s="7">
        <v>10</v>
      </c>
      <c r="F3" s="7">
        <v>6</v>
      </c>
      <c r="G3" s="7">
        <v>0</v>
      </c>
      <c r="H3" s="7">
        <v>4</v>
      </c>
      <c r="I3" s="7">
        <v>1</v>
      </c>
      <c r="J3" s="7">
        <v>0.625</v>
      </c>
      <c r="K3" s="7">
        <v>0.769230769230769</v>
      </c>
      <c r="L3" s="7">
        <v>0.6</v>
      </c>
      <c r="M3" s="7">
        <v>0.4</v>
      </c>
      <c r="N3" s="7">
        <v>0.7</v>
      </c>
    </row>
    <row r="4" spans="1:14">
      <c r="A4" s="6">
        <v>19</v>
      </c>
      <c r="B4" s="7">
        <v>19</v>
      </c>
      <c r="C4" s="7">
        <v>0.606020212173462</v>
      </c>
      <c r="D4" s="7">
        <v>0.0171260833740234</v>
      </c>
      <c r="E4" s="7">
        <v>10</v>
      </c>
      <c r="F4" s="7">
        <v>5</v>
      </c>
      <c r="G4" s="7">
        <v>0</v>
      </c>
      <c r="H4" s="7">
        <v>5</v>
      </c>
      <c r="I4" s="7">
        <v>1</v>
      </c>
      <c r="J4" s="7">
        <v>0.666666666666667</v>
      </c>
      <c r="K4" s="7">
        <v>0.8</v>
      </c>
      <c r="L4" s="7">
        <v>0.5</v>
      </c>
      <c r="M4" s="7">
        <v>0.5</v>
      </c>
      <c r="N4" s="7">
        <v>0.75</v>
      </c>
    </row>
    <row r="5" spans="1:14">
      <c r="A5" s="6">
        <v>12</v>
      </c>
      <c r="B5" s="7">
        <v>12</v>
      </c>
      <c r="C5" s="7">
        <v>0.578823804855347</v>
      </c>
      <c r="D5" s="7">
        <v>0.00784742832183838</v>
      </c>
      <c r="E5" s="7">
        <v>10</v>
      </c>
      <c r="F5" s="7">
        <v>7</v>
      </c>
      <c r="G5" s="7">
        <v>0</v>
      </c>
      <c r="H5" s="7">
        <v>3</v>
      </c>
      <c r="I5" s="7">
        <v>1</v>
      </c>
      <c r="J5" s="7">
        <v>0.588235294117647</v>
      </c>
      <c r="K5" s="7">
        <v>0.740740740740741</v>
      </c>
      <c r="L5" s="7">
        <v>0.7</v>
      </c>
      <c r="M5" s="7">
        <v>0.3</v>
      </c>
      <c r="N5" s="7">
        <v>0.65</v>
      </c>
    </row>
    <row r="6" s="1" customFormat="1" spans="1:14">
      <c r="A6" s="8">
        <v>44</v>
      </c>
      <c r="B6" s="9">
        <v>44</v>
      </c>
      <c r="C6" s="9">
        <v>0.579375267028809</v>
      </c>
      <c r="D6" s="9">
        <v>0.00989007949829102</v>
      </c>
      <c r="E6" s="9">
        <v>10</v>
      </c>
      <c r="F6" s="9">
        <v>6</v>
      </c>
      <c r="G6" s="9">
        <v>0</v>
      </c>
      <c r="H6" s="9">
        <v>4</v>
      </c>
      <c r="I6" s="9">
        <v>1</v>
      </c>
      <c r="J6" s="9">
        <v>0.625</v>
      </c>
      <c r="K6" s="9">
        <v>0.769230769230769</v>
      </c>
      <c r="L6" s="9">
        <v>0.6</v>
      </c>
      <c r="M6" s="9">
        <v>0.4</v>
      </c>
      <c r="N6" s="9">
        <v>0.7</v>
      </c>
    </row>
    <row r="7" spans="1:14">
      <c r="A7" s="6">
        <v>84</v>
      </c>
      <c r="B7" s="7">
        <v>84</v>
      </c>
      <c r="C7" s="7">
        <v>0.710006833076477</v>
      </c>
      <c r="D7" s="7">
        <v>0.00908374786376953</v>
      </c>
      <c r="E7" s="7">
        <v>10</v>
      </c>
      <c r="F7" s="7">
        <v>5</v>
      </c>
      <c r="G7" s="7">
        <v>0</v>
      </c>
      <c r="H7" s="7">
        <v>5</v>
      </c>
      <c r="I7" s="7">
        <v>1</v>
      </c>
      <c r="J7" s="7">
        <v>0.666666666666667</v>
      </c>
      <c r="K7" s="7">
        <v>0.8</v>
      </c>
      <c r="L7" s="7">
        <v>0.5</v>
      </c>
      <c r="M7" s="7">
        <v>0.5</v>
      </c>
      <c r="N7" s="7">
        <v>0.75</v>
      </c>
    </row>
    <row r="8" spans="1:14">
      <c r="A8" s="6">
        <v>40</v>
      </c>
      <c r="B8" s="7">
        <v>40</v>
      </c>
      <c r="C8" s="7">
        <v>0.792062044143677</v>
      </c>
      <c r="D8" s="7">
        <v>0.0185079574584961</v>
      </c>
      <c r="E8" s="7">
        <v>10</v>
      </c>
      <c r="F8" s="7">
        <v>5</v>
      </c>
      <c r="G8" s="7">
        <v>0</v>
      </c>
      <c r="H8" s="7">
        <v>5</v>
      </c>
      <c r="I8" s="7">
        <v>1</v>
      </c>
      <c r="J8" s="7">
        <v>0.666666666666667</v>
      </c>
      <c r="K8" s="7">
        <v>0.8</v>
      </c>
      <c r="L8" s="7">
        <v>0.5</v>
      </c>
      <c r="M8" s="7">
        <v>0.5</v>
      </c>
      <c r="N8" s="7">
        <v>0.75</v>
      </c>
    </row>
    <row r="9" spans="1:14">
      <c r="A9" s="6">
        <v>22</v>
      </c>
      <c r="B9" s="7">
        <v>22</v>
      </c>
      <c r="C9" s="7">
        <v>0.768659114837646</v>
      </c>
      <c r="D9" s="7">
        <v>0.0440047979354858</v>
      </c>
      <c r="E9" s="7">
        <v>10</v>
      </c>
      <c r="F9" s="7">
        <v>7</v>
      </c>
      <c r="G9" s="7">
        <v>0</v>
      </c>
      <c r="H9" s="7">
        <v>3</v>
      </c>
      <c r="I9" s="7">
        <v>1</v>
      </c>
      <c r="J9" s="7">
        <v>0.588235294117647</v>
      </c>
      <c r="K9" s="7">
        <v>0.740740740740741</v>
      </c>
      <c r="L9" s="7">
        <v>0.7</v>
      </c>
      <c r="M9" s="7">
        <v>0.3</v>
      </c>
      <c r="N9" s="7">
        <v>0.65</v>
      </c>
    </row>
    <row r="10" spans="1:14">
      <c r="A10" s="6">
        <v>2</v>
      </c>
      <c r="B10" s="7">
        <v>2</v>
      </c>
      <c r="C10" s="7">
        <v>0.782570600509644</v>
      </c>
      <c r="D10" s="7">
        <v>0.0511977672576904</v>
      </c>
      <c r="E10" s="7">
        <v>10</v>
      </c>
      <c r="F10" s="7">
        <v>8</v>
      </c>
      <c r="G10" s="7">
        <v>0</v>
      </c>
      <c r="H10" s="7">
        <v>2</v>
      </c>
      <c r="I10" s="7">
        <v>1</v>
      </c>
      <c r="J10" s="7">
        <v>0.555555555555556</v>
      </c>
      <c r="K10" s="7">
        <v>0.714285714285714</v>
      </c>
      <c r="L10" s="7">
        <v>0.8</v>
      </c>
      <c r="M10" s="7">
        <v>0.2</v>
      </c>
      <c r="N10" s="7">
        <v>0.6</v>
      </c>
    </row>
    <row r="11" spans="1:14">
      <c r="A11" s="6">
        <v>40</v>
      </c>
      <c r="B11" s="7">
        <v>40</v>
      </c>
      <c r="C11" s="7">
        <v>0.792062044143677</v>
      </c>
      <c r="D11" s="7">
        <v>0.0185079574584961</v>
      </c>
      <c r="E11" s="7">
        <v>10</v>
      </c>
      <c r="F11" s="7">
        <v>5</v>
      </c>
      <c r="G11" s="7">
        <v>0</v>
      </c>
      <c r="H11" s="7">
        <v>5</v>
      </c>
      <c r="I11" s="7">
        <v>1</v>
      </c>
      <c r="J11" s="7">
        <v>0.666666666666667</v>
      </c>
      <c r="K11" s="7">
        <v>0.8</v>
      </c>
      <c r="L11" s="7">
        <v>0.5</v>
      </c>
      <c r="M11" s="7">
        <v>0.5</v>
      </c>
      <c r="N11" s="7">
        <v>0.75</v>
      </c>
    </row>
    <row r="12" spans="1:14">
      <c r="A12" s="6">
        <v>17</v>
      </c>
      <c r="B12" s="7">
        <v>17</v>
      </c>
      <c r="C12" s="7">
        <v>0.802490711212158</v>
      </c>
      <c r="D12" s="7">
        <v>0.0230822563171387</v>
      </c>
      <c r="E12" s="7">
        <v>10</v>
      </c>
      <c r="F12" s="7">
        <v>5</v>
      </c>
      <c r="G12" s="7">
        <v>0</v>
      </c>
      <c r="H12" s="7">
        <v>5</v>
      </c>
      <c r="I12" s="7">
        <v>1</v>
      </c>
      <c r="J12" s="7">
        <v>0.666666666666667</v>
      </c>
      <c r="K12" s="7">
        <v>0.8</v>
      </c>
      <c r="L12" s="7">
        <v>0.5</v>
      </c>
      <c r="M12" s="7">
        <v>0.5</v>
      </c>
      <c r="N12" s="7">
        <v>0.75</v>
      </c>
    </row>
    <row r="13" spans="1:14">
      <c r="A13" s="6">
        <v>96</v>
      </c>
      <c r="B13" s="7">
        <v>96</v>
      </c>
      <c r="C13" s="7">
        <v>0.825199604034424</v>
      </c>
      <c r="D13" s="7">
        <v>0.0523767471313477</v>
      </c>
      <c r="E13" s="7">
        <v>10</v>
      </c>
      <c r="F13" s="7">
        <v>5</v>
      </c>
      <c r="G13" s="7">
        <v>0</v>
      </c>
      <c r="H13" s="7">
        <v>5</v>
      </c>
      <c r="I13" s="7">
        <v>1</v>
      </c>
      <c r="J13" s="7">
        <v>0.666666666666667</v>
      </c>
      <c r="K13" s="7">
        <v>0.8</v>
      </c>
      <c r="L13" s="7">
        <v>0.5</v>
      </c>
      <c r="M13" s="7">
        <v>0.5</v>
      </c>
      <c r="N13" s="7">
        <v>0.75</v>
      </c>
    </row>
    <row r="14" spans="1:14">
      <c r="A14" s="6">
        <v>6</v>
      </c>
      <c r="B14" s="7">
        <v>6</v>
      </c>
      <c r="C14" s="7">
        <v>0.825859069824219</v>
      </c>
      <c r="D14" s="7">
        <v>0.0527646541595459</v>
      </c>
      <c r="E14" s="7">
        <v>10</v>
      </c>
      <c r="F14" s="7">
        <v>5</v>
      </c>
      <c r="G14" s="7">
        <v>0</v>
      </c>
      <c r="H14" s="7">
        <v>5</v>
      </c>
      <c r="I14" s="7">
        <v>1</v>
      </c>
      <c r="J14" s="7">
        <v>0.666666666666667</v>
      </c>
      <c r="K14" s="7">
        <v>0.8</v>
      </c>
      <c r="L14" s="7">
        <v>0.5</v>
      </c>
      <c r="M14" s="7">
        <v>0.5</v>
      </c>
      <c r="N14" s="7">
        <v>0.75</v>
      </c>
    </row>
    <row r="15" spans="1:14">
      <c r="A15" s="6">
        <v>36</v>
      </c>
      <c r="B15" s="7">
        <v>36</v>
      </c>
      <c r="C15" s="7">
        <v>0.845277667045593</v>
      </c>
      <c r="D15" s="7">
        <v>0.0597842931747437</v>
      </c>
      <c r="E15" s="7">
        <v>10</v>
      </c>
      <c r="F15" s="7">
        <v>8</v>
      </c>
      <c r="G15" s="7">
        <v>0</v>
      </c>
      <c r="H15" s="7">
        <v>2</v>
      </c>
      <c r="I15" s="7">
        <v>1</v>
      </c>
      <c r="J15" s="7">
        <v>0.555555555555556</v>
      </c>
      <c r="K15" s="7">
        <v>0.714285714285714</v>
      </c>
      <c r="L15" s="7">
        <v>0.8</v>
      </c>
      <c r="M15" s="7">
        <v>0.2</v>
      </c>
      <c r="N15" s="7">
        <v>0.6</v>
      </c>
    </row>
    <row r="16" spans="1:14">
      <c r="A16" s="6">
        <v>79</v>
      </c>
      <c r="B16" s="7">
        <v>79</v>
      </c>
      <c r="C16" s="7">
        <v>0.850063800811768</v>
      </c>
      <c r="D16" s="7">
        <v>0.0480085611343384</v>
      </c>
      <c r="E16" s="7">
        <v>10</v>
      </c>
      <c r="F16" s="7">
        <v>2</v>
      </c>
      <c r="G16" s="7">
        <v>0</v>
      </c>
      <c r="H16" s="7">
        <v>8</v>
      </c>
      <c r="I16" s="7">
        <v>1</v>
      </c>
      <c r="J16" s="7">
        <v>0.833333333333333</v>
      </c>
      <c r="K16" s="7">
        <v>0.909090909090909</v>
      </c>
      <c r="L16" s="7">
        <v>0.2</v>
      </c>
      <c r="M16" s="7">
        <v>0.8</v>
      </c>
      <c r="N16" s="7">
        <v>0.9</v>
      </c>
    </row>
    <row r="17" spans="1:14">
      <c r="A17" s="6">
        <v>99</v>
      </c>
      <c r="B17" s="7">
        <v>99</v>
      </c>
      <c r="C17" s="7">
        <v>0.862016797065735</v>
      </c>
      <c r="D17" s="7">
        <v>0.0384888648986816</v>
      </c>
      <c r="E17" s="7">
        <v>10</v>
      </c>
      <c r="F17" s="7">
        <v>5</v>
      </c>
      <c r="G17" s="7">
        <v>0</v>
      </c>
      <c r="H17" s="7">
        <v>5</v>
      </c>
      <c r="I17" s="7">
        <v>1</v>
      </c>
      <c r="J17" s="7">
        <v>0.666666666666667</v>
      </c>
      <c r="K17" s="7">
        <v>0.8</v>
      </c>
      <c r="L17" s="7">
        <v>0.5</v>
      </c>
      <c r="M17" s="7">
        <v>0.5</v>
      </c>
      <c r="N17" s="7">
        <v>0.75</v>
      </c>
    </row>
    <row r="18" spans="1:14">
      <c r="A18" s="6">
        <v>18</v>
      </c>
      <c r="B18" s="7">
        <v>18</v>
      </c>
      <c r="C18" s="7">
        <v>1.17620837688446</v>
      </c>
      <c r="D18" s="7">
        <v>0.202372550964355</v>
      </c>
      <c r="E18" s="7">
        <v>10</v>
      </c>
      <c r="F18" s="7">
        <v>4</v>
      </c>
      <c r="G18" s="7">
        <v>0</v>
      </c>
      <c r="H18" s="7">
        <v>6</v>
      </c>
      <c r="I18" s="7">
        <v>1</v>
      </c>
      <c r="J18" s="7">
        <v>0.714285714285714</v>
      </c>
      <c r="K18" s="7">
        <v>0.833333333333333</v>
      </c>
      <c r="L18" s="7">
        <v>0.4</v>
      </c>
      <c r="M18" s="7">
        <v>0.6</v>
      </c>
      <c r="N18" s="7">
        <v>0.8</v>
      </c>
    </row>
    <row r="19" spans="1:14">
      <c r="A19" s="6">
        <v>94</v>
      </c>
      <c r="B19" s="7">
        <v>94</v>
      </c>
      <c r="C19" s="7">
        <v>0.884147644042969</v>
      </c>
      <c r="D19" s="7">
        <v>0.0210639238357544</v>
      </c>
      <c r="E19" s="7">
        <v>10</v>
      </c>
      <c r="F19" s="7">
        <v>6</v>
      </c>
      <c r="G19" s="7">
        <v>0</v>
      </c>
      <c r="H19" s="7">
        <v>4</v>
      </c>
      <c r="I19" s="7">
        <v>1</v>
      </c>
      <c r="J19" s="7">
        <v>0.625</v>
      </c>
      <c r="K19" s="7">
        <v>0.769230769230769</v>
      </c>
      <c r="L19" s="7">
        <v>0.6</v>
      </c>
      <c r="M19" s="7">
        <v>0.4</v>
      </c>
      <c r="N19" s="7">
        <v>0.7</v>
      </c>
    </row>
    <row r="20" spans="1:14">
      <c r="A20" s="6">
        <v>93</v>
      </c>
      <c r="B20" s="7">
        <v>93</v>
      </c>
      <c r="C20" s="7">
        <v>0.902466416358948</v>
      </c>
      <c r="D20" s="7">
        <v>0.0377544164657593</v>
      </c>
      <c r="E20" s="7">
        <v>10</v>
      </c>
      <c r="F20" s="7">
        <v>4</v>
      </c>
      <c r="G20" s="7">
        <v>0</v>
      </c>
      <c r="H20" s="7">
        <v>6</v>
      </c>
      <c r="I20" s="7">
        <v>1</v>
      </c>
      <c r="J20" s="7">
        <v>0.714285714285714</v>
      </c>
      <c r="K20" s="7">
        <v>0.833333333333333</v>
      </c>
      <c r="L20" s="7">
        <v>0.4</v>
      </c>
      <c r="M20" s="7">
        <v>0.6</v>
      </c>
      <c r="N20" s="7">
        <v>0.8</v>
      </c>
    </row>
    <row r="21" spans="1:14">
      <c r="A21" s="6">
        <v>30</v>
      </c>
      <c r="B21" s="7">
        <v>30</v>
      </c>
      <c r="C21" s="7">
        <v>0.924483895301819</v>
      </c>
      <c r="D21" s="7">
        <v>0.00849044322967529</v>
      </c>
      <c r="E21" s="7">
        <v>10</v>
      </c>
      <c r="F21" s="7">
        <v>8</v>
      </c>
      <c r="G21" s="7">
        <v>0</v>
      </c>
      <c r="H21" s="7">
        <v>2</v>
      </c>
      <c r="I21" s="7">
        <v>1</v>
      </c>
      <c r="J21" s="7">
        <v>0.555555555555556</v>
      </c>
      <c r="K21" s="7">
        <v>0.714285714285714</v>
      </c>
      <c r="L21" s="7">
        <v>0.8</v>
      </c>
      <c r="M21" s="7">
        <v>0.2</v>
      </c>
      <c r="N21" s="7">
        <v>0.6</v>
      </c>
    </row>
    <row r="22" spans="1:14">
      <c r="A22" s="6">
        <v>60</v>
      </c>
      <c r="B22" s="7">
        <v>60</v>
      </c>
      <c r="C22" s="7">
        <v>0.950549483299255</v>
      </c>
      <c r="D22" s="7">
        <v>0.064454197883606</v>
      </c>
      <c r="E22" s="7">
        <v>10</v>
      </c>
      <c r="F22" s="7">
        <v>2</v>
      </c>
      <c r="G22" s="7">
        <v>0</v>
      </c>
      <c r="H22" s="7">
        <v>8</v>
      </c>
      <c r="I22" s="7">
        <v>1</v>
      </c>
      <c r="J22" s="7">
        <v>0.833333333333333</v>
      </c>
      <c r="K22" s="7">
        <v>0.909090909090909</v>
      </c>
      <c r="L22" s="7">
        <v>0.2</v>
      </c>
      <c r="M22" s="7">
        <v>0.8</v>
      </c>
      <c r="N22" s="7">
        <v>0.9</v>
      </c>
    </row>
    <row r="23" spans="1:14">
      <c r="A23" s="6">
        <v>71</v>
      </c>
      <c r="B23" s="7">
        <v>71</v>
      </c>
      <c r="C23" s="7">
        <v>0.962655186653137</v>
      </c>
      <c r="D23" s="7">
        <v>0.0840179920196533</v>
      </c>
      <c r="E23" s="7">
        <v>10</v>
      </c>
      <c r="F23" s="7">
        <v>6</v>
      </c>
      <c r="G23" s="7">
        <v>0</v>
      </c>
      <c r="H23" s="7">
        <v>4</v>
      </c>
      <c r="I23" s="7">
        <v>1</v>
      </c>
      <c r="J23" s="7">
        <v>0.625</v>
      </c>
      <c r="K23" s="7">
        <v>0.769230769230769</v>
      </c>
      <c r="L23" s="7">
        <v>0.6</v>
      </c>
      <c r="M23" s="7">
        <v>0.4</v>
      </c>
      <c r="N23" s="7">
        <v>0.7</v>
      </c>
    </row>
    <row r="24" s="2" customFormat="1" spans="1:14">
      <c r="A24" s="10">
        <v>33</v>
      </c>
      <c r="B24" s="11">
        <v>33</v>
      </c>
      <c r="C24" s="11">
        <v>0.972739696502686</v>
      </c>
      <c r="D24" s="11">
        <v>0.0680270195007324</v>
      </c>
      <c r="E24" s="11">
        <v>10</v>
      </c>
      <c r="F24" s="11">
        <v>7</v>
      </c>
      <c r="G24" s="11">
        <v>0</v>
      </c>
      <c r="H24" s="11">
        <v>3</v>
      </c>
      <c r="I24" s="11">
        <v>1</v>
      </c>
      <c r="J24" s="11">
        <v>0.588235294117647</v>
      </c>
      <c r="K24" s="11">
        <v>0.740740740740741</v>
      </c>
      <c r="L24" s="11">
        <v>0.7</v>
      </c>
      <c r="M24" s="11">
        <v>0.3</v>
      </c>
      <c r="N24" s="11">
        <v>0.65</v>
      </c>
    </row>
    <row r="25" spans="3:14">
      <c r="C25" s="5">
        <f>AVERAGE(C2:C24)</f>
        <v>0.797427633534307</v>
      </c>
      <c r="D25" s="5">
        <f>AVERAGE(D2:D24)</f>
        <v>0.0413990539053212</v>
      </c>
      <c r="J25" s="5">
        <f>AVERAGE(J2:J24)</f>
        <v>0.653330897576422</v>
      </c>
      <c r="K25" s="5">
        <f>AVERAGE(K2:K24)</f>
        <v>0.788123953341345</v>
      </c>
      <c r="L25" s="5">
        <f>AVERAGE(L2:L24)</f>
        <v>0.547826086956522</v>
      </c>
      <c r="M25" s="5">
        <f>AVERAGE(M2:M24)</f>
        <v>0.452173913043478</v>
      </c>
      <c r="N25" s="5">
        <f>AVERAGE(N2:N24)</f>
        <v>0.726086956521739</v>
      </c>
    </row>
    <row r="26" spans="12:13">
      <c r="L26" s="5">
        <f>AVERAGE(L3:L25)</f>
        <v>0.549905482041588</v>
      </c>
      <c r="M26" s="5">
        <f>AVERAGE(M3:M25)</f>
        <v>0.450094517958412</v>
      </c>
    </row>
    <row r="27" spans="3:9">
      <c r="C27" s="12" t="s">
        <v>13</v>
      </c>
      <c r="D27" s="5" t="s">
        <v>14</v>
      </c>
      <c r="E27" s="5" t="s">
        <v>96</v>
      </c>
      <c r="F27" s="5" t="s">
        <v>98</v>
      </c>
      <c r="G27" s="13" t="s">
        <v>26</v>
      </c>
      <c r="H27" s="14"/>
      <c r="I27" s="14"/>
    </row>
    <row r="28" spans="3:10">
      <c r="C28" s="5" t="s">
        <v>15</v>
      </c>
      <c r="D28" s="5">
        <f>COUNTIF(C2:C24,"&lt;0.46")-COUNTIF(C2:C24,"&lt;0.385")</f>
        <v>0</v>
      </c>
      <c r="E28" s="5"/>
      <c r="G28" s="15"/>
      <c r="H28" s="14"/>
      <c r="I28" s="14"/>
      <c r="J28" s="14"/>
    </row>
    <row r="29" spans="3:10">
      <c r="C29" s="5" t="s">
        <v>16</v>
      </c>
      <c r="D29" s="5">
        <f>COUNTIF(C2:C24,"&lt;0.535")-COUNTIF(C2:C24,"&lt;0.46")</f>
        <v>2</v>
      </c>
      <c r="E29" s="5"/>
      <c r="G29" s="15">
        <v>0.04</v>
      </c>
      <c r="H29" s="14">
        <v>-20</v>
      </c>
      <c r="I29" s="14">
        <v>480</v>
      </c>
      <c r="J29" s="14">
        <v>24</v>
      </c>
    </row>
    <row r="30" s="3" customFormat="1" spans="3:10">
      <c r="C30" s="16" t="s">
        <v>17</v>
      </c>
      <c r="D30" s="16">
        <f>COUNTIF(C2:C24,"&lt;0.61")-COUNTIF(C2:C24,"&lt;0.535")</f>
        <v>3</v>
      </c>
      <c r="E30" s="16">
        <v>3</v>
      </c>
      <c r="F30" s="16">
        <v>2</v>
      </c>
      <c r="G30" s="15">
        <v>0.08</v>
      </c>
      <c r="H30" s="14">
        <v>-40</v>
      </c>
      <c r="I30" s="14">
        <v>460</v>
      </c>
      <c r="J30" s="14">
        <v>23</v>
      </c>
    </row>
    <row r="31" spans="3:10">
      <c r="C31" s="5" t="s">
        <v>18</v>
      </c>
      <c r="D31" s="5">
        <f>COUNTIF(C2:C24,"&lt;0.685")-COUNTIF(C2:C24,"&lt;0.61")</f>
        <v>0</v>
      </c>
      <c r="E31" s="5">
        <v>5</v>
      </c>
      <c r="F31" s="5">
        <v>5</v>
      </c>
      <c r="G31" s="15">
        <v>0.12</v>
      </c>
      <c r="H31" s="14">
        <v>-60</v>
      </c>
      <c r="I31" s="14">
        <v>440</v>
      </c>
      <c r="J31" s="14">
        <v>22</v>
      </c>
    </row>
    <row r="32" s="4" customFormat="1" spans="3:10">
      <c r="C32" s="17" t="s">
        <v>19</v>
      </c>
      <c r="D32" s="17">
        <f>COUNTIF(C2:C24,"&lt;0.76")-COUNTIF(C2:C24,"&lt;0.685")</f>
        <v>1</v>
      </c>
      <c r="E32" s="17">
        <v>9</v>
      </c>
      <c r="F32" s="17">
        <v>7</v>
      </c>
      <c r="G32" s="15">
        <v>0.16</v>
      </c>
      <c r="H32" s="18">
        <v>-80</v>
      </c>
      <c r="I32" s="18">
        <v>420</v>
      </c>
      <c r="J32" s="14">
        <v>21</v>
      </c>
    </row>
    <row r="33" spans="3:6">
      <c r="C33" s="5" t="s">
        <v>20</v>
      </c>
      <c r="D33" s="5">
        <f>COUNTIF(C2:C24,"&lt;0.835")-COUNTIF(C2:C24,"&lt;0.76")</f>
        <v>7</v>
      </c>
      <c r="E33" s="5">
        <v>5</v>
      </c>
      <c r="F33" s="5">
        <v>5</v>
      </c>
    </row>
    <row r="34" s="3" customFormat="1" spans="3:6">
      <c r="C34" s="16" t="s">
        <v>21</v>
      </c>
      <c r="D34" s="16">
        <f>COUNTIF(C2:C24,"&lt;0.91")-COUNTIF(C2:C24,"&lt;0.835")</f>
        <v>5</v>
      </c>
      <c r="E34" s="16">
        <v>3</v>
      </c>
      <c r="F34" s="16">
        <v>2</v>
      </c>
    </row>
    <row r="35" spans="3:5">
      <c r="C35" s="5" t="s">
        <v>22</v>
      </c>
      <c r="D35" s="5">
        <f>COUNTIF(C2:C24,"&lt;0.985")-COUNTIF(C2:C24,"&lt;0.91")</f>
        <v>4</v>
      </c>
      <c r="E35" s="5"/>
    </row>
    <row r="36" spans="3:5">
      <c r="C36" s="5" t="s">
        <v>23</v>
      </c>
      <c r="D36" s="5">
        <f>COUNTIF(C2:C24,"&lt;1.06")-COUNTIF(C2:C24,"&lt;0.985")</f>
        <v>0</v>
      </c>
      <c r="E36" s="5"/>
    </row>
    <row r="37" spans="3:5">
      <c r="C37" s="5" t="s">
        <v>24</v>
      </c>
      <c r="D37" s="5">
        <f>COUNTIF(C2:C24,"&lt;1.135")-COUNTIF(C2:C24,"&lt;1.06")</f>
        <v>0</v>
      </c>
      <c r="E37" s="5"/>
    </row>
    <row r="38" spans="3:5">
      <c r="C38" s="5" t="s">
        <v>25</v>
      </c>
      <c r="D38" s="5">
        <f>COUNTIF(C2:C24,"&lt;1.21")-COUNTIF(C2:C24,"&lt;1.135")</f>
        <v>1</v>
      </c>
      <c r="E38" s="5"/>
    </row>
    <row r="39" spans="7:8">
      <c r="G39" s="5">
        <v>0.57</v>
      </c>
      <c r="H39" s="5">
        <v>0.041</v>
      </c>
    </row>
    <row r="40" spans="7:8">
      <c r="G40" s="5">
        <v>0.725</v>
      </c>
      <c r="H40" s="5">
        <v>0.076</v>
      </c>
    </row>
    <row r="41" spans="7:8">
      <c r="G41" s="5">
        <v>0.801</v>
      </c>
      <c r="H41" s="5">
        <v>0.094</v>
      </c>
    </row>
  </sheetData>
  <pageMargins left="0.75" right="0.75" top="1" bottom="1" header="0.5" footer="0.5"/>
  <headerFooter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0"/>
  <sheetViews>
    <sheetView workbookViewId="0">
      <selection activeCell="A21" sqref="$A21:$XFD21"/>
    </sheetView>
  </sheetViews>
  <sheetFormatPr defaultColWidth="9" defaultRowHeight="13.5"/>
  <cols>
    <col min="3" max="4" width="23.75" customWidth="1"/>
    <col min="10" max="11" width="12.625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>
      <c r="A2" s="6">
        <v>55</v>
      </c>
      <c r="B2" s="7">
        <v>55</v>
      </c>
      <c r="C2" s="7">
        <v>0.471357107162476</v>
      </c>
      <c r="D2" s="7">
        <v>0.00975704193115234</v>
      </c>
      <c r="E2" s="7">
        <v>10</v>
      </c>
      <c r="F2" s="7">
        <v>5</v>
      </c>
      <c r="G2" s="7">
        <v>0</v>
      </c>
      <c r="H2" s="7">
        <v>5</v>
      </c>
      <c r="I2" s="7">
        <v>1</v>
      </c>
      <c r="J2" s="7">
        <v>0.666666666666667</v>
      </c>
      <c r="K2" s="7">
        <v>0.8</v>
      </c>
      <c r="L2" s="7">
        <v>0.5</v>
      </c>
      <c r="M2" s="7">
        <v>0.5</v>
      </c>
      <c r="N2" s="7">
        <v>0.75</v>
      </c>
    </row>
    <row r="3" spans="1:14">
      <c r="A3" s="6">
        <v>59</v>
      </c>
      <c r="B3" s="7">
        <v>59</v>
      </c>
      <c r="C3" s="7">
        <v>0.475740194320679</v>
      </c>
      <c r="D3" s="7">
        <v>0.0055694580078125</v>
      </c>
      <c r="E3" s="7">
        <v>10</v>
      </c>
      <c r="F3" s="7">
        <v>6</v>
      </c>
      <c r="G3" s="7">
        <v>0</v>
      </c>
      <c r="H3" s="7">
        <v>4</v>
      </c>
      <c r="I3" s="7">
        <v>1</v>
      </c>
      <c r="J3" s="7">
        <v>0.625</v>
      </c>
      <c r="K3" s="7">
        <v>0.769230769230769</v>
      </c>
      <c r="L3" s="7">
        <v>0.6</v>
      </c>
      <c r="M3" s="7">
        <v>0.4</v>
      </c>
      <c r="N3" s="7">
        <v>0.7</v>
      </c>
    </row>
    <row r="4" spans="1:14">
      <c r="A4" s="6">
        <v>19</v>
      </c>
      <c r="B4" s="7">
        <v>19</v>
      </c>
      <c r="C4" s="7">
        <v>0.606020212173462</v>
      </c>
      <c r="D4" s="7">
        <v>0.0171260833740234</v>
      </c>
      <c r="E4" s="7">
        <v>10</v>
      </c>
      <c r="F4" s="7">
        <v>5</v>
      </c>
      <c r="G4" s="7">
        <v>0</v>
      </c>
      <c r="H4" s="7">
        <v>5</v>
      </c>
      <c r="I4" s="7">
        <v>1</v>
      </c>
      <c r="J4" s="7">
        <v>0.666666666666667</v>
      </c>
      <c r="K4" s="7">
        <v>0.8</v>
      </c>
      <c r="L4" s="7">
        <v>0.5</v>
      </c>
      <c r="M4" s="7">
        <v>0.5</v>
      </c>
      <c r="N4" s="7">
        <v>0.75</v>
      </c>
    </row>
    <row r="5" spans="1:14">
      <c r="A5" s="6">
        <v>12</v>
      </c>
      <c r="B5" s="7">
        <v>12</v>
      </c>
      <c r="C5" s="7">
        <v>0.578823804855347</v>
      </c>
      <c r="D5" s="7">
        <v>0.00784742832183838</v>
      </c>
      <c r="E5" s="7">
        <v>10</v>
      </c>
      <c r="F5" s="7">
        <v>7</v>
      </c>
      <c r="G5" s="7">
        <v>0</v>
      </c>
      <c r="H5" s="7">
        <v>3</v>
      </c>
      <c r="I5" s="7">
        <v>1</v>
      </c>
      <c r="J5" s="7">
        <v>0.588235294117647</v>
      </c>
      <c r="K5" s="7">
        <v>0.740740740740741</v>
      </c>
      <c r="L5" s="7">
        <v>0.7</v>
      </c>
      <c r="M5" s="7">
        <v>0.3</v>
      </c>
      <c r="N5" s="7">
        <v>0.65</v>
      </c>
    </row>
    <row r="6" s="1" customFormat="1" spans="1:14">
      <c r="A6" s="8">
        <v>44</v>
      </c>
      <c r="B6" s="9">
        <v>44</v>
      </c>
      <c r="C6" s="9">
        <v>0.579375267028809</v>
      </c>
      <c r="D6" s="9">
        <v>0.00989007949829102</v>
      </c>
      <c r="E6" s="9">
        <v>10</v>
      </c>
      <c r="F6" s="9">
        <v>6</v>
      </c>
      <c r="G6" s="9">
        <v>0</v>
      </c>
      <c r="H6" s="9">
        <v>4</v>
      </c>
      <c r="I6" s="9">
        <v>1</v>
      </c>
      <c r="J6" s="9">
        <v>0.625</v>
      </c>
      <c r="K6" s="9">
        <v>0.769230769230769</v>
      </c>
      <c r="L6" s="9">
        <v>0.6</v>
      </c>
      <c r="M6" s="9">
        <v>0.4</v>
      </c>
      <c r="N6" s="9">
        <v>0.7</v>
      </c>
    </row>
    <row r="7" spans="1:14">
      <c r="A7" s="6">
        <v>84</v>
      </c>
      <c r="B7" s="7">
        <v>84</v>
      </c>
      <c r="C7" s="7">
        <v>0.710006833076477</v>
      </c>
      <c r="D7" s="7">
        <v>0.00908374786376953</v>
      </c>
      <c r="E7" s="7">
        <v>10</v>
      </c>
      <c r="F7" s="7">
        <v>5</v>
      </c>
      <c r="G7" s="7">
        <v>0</v>
      </c>
      <c r="H7" s="7">
        <v>5</v>
      </c>
      <c r="I7" s="7">
        <v>1</v>
      </c>
      <c r="J7" s="7">
        <v>0.666666666666667</v>
      </c>
      <c r="K7" s="7">
        <v>0.8</v>
      </c>
      <c r="L7" s="7">
        <v>0.5</v>
      </c>
      <c r="M7" s="7">
        <v>0.5</v>
      </c>
      <c r="N7" s="7">
        <v>0.75</v>
      </c>
    </row>
    <row r="8" spans="1:14">
      <c r="A8" s="6">
        <v>40</v>
      </c>
      <c r="B8" s="7">
        <v>40</v>
      </c>
      <c r="C8" s="7">
        <v>0.792062044143677</v>
      </c>
      <c r="D8" s="7">
        <v>0.0185079574584961</v>
      </c>
      <c r="E8" s="7">
        <v>10</v>
      </c>
      <c r="F8" s="7">
        <v>5</v>
      </c>
      <c r="G8" s="7">
        <v>0</v>
      </c>
      <c r="H8" s="7">
        <v>5</v>
      </c>
      <c r="I8" s="7">
        <v>1</v>
      </c>
      <c r="J8" s="7">
        <v>0.666666666666667</v>
      </c>
      <c r="K8" s="7">
        <v>0.8</v>
      </c>
      <c r="L8" s="7">
        <v>0.5</v>
      </c>
      <c r="M8" s="7">
        <v>0.5</v>
      </c>
      <c r="N8" s="7">
        <v>0.75</v>
      </c>
    </row>
    <row r="9" spans="1:14">
      <c r="A9" s="6">
        <v>2</v>
      </c>
      <c r="B9" s="7">
        <v>2</v>
      </c>
      <c r="C9" s="7">
        <v>0.782570600509644</v>
      </c>
      <c r="D9" s="7">
        <v>0.0511977672576904</v>
      </c>
      <c r="E9" s="7">
        <v>10</v>
      </c>
      <c r="F9" s="7">
        <v>8</v>
      </c>
      <c r="G9" s="7">
        <v>0</v>
      </c>
      <c r="H9" s="7">
        <v>2</v>
      </c>
      <c r="I9" s="7">
        <v>1</v>
      </c>
      <c r="J9" s="7">
        <v>0.555555555555556</v>
      </c>
      <c r="K9" s="7">
        <v>0.714285714285714</v>
      </c>
      <c r="L9" s="7">
        <v>0.8</v>
      </c>
      <c r="M9" s="7">
        <v>0.2</v>
      </c>
      <c r="N9" s="7">
        <v>0.6</v>
      </c>
    </row>
    <row r="10" spans="1:14">
      <c r="A10" s="6">
        <v>40</v>
      </c>
      <c r="B10" s="7">
        <v>40</v>
      </c>
      <c r="C10" s="7">
        <v>0.792062044143677</v>
      </c>
      <c r="D10" s="7">
        <v>0.0185079574584961</v>
      </c>
      <c r="E10" s="7">
        <v>10</v>
      </c>
      <c r="F10" s="7">
        <v>5</v>
      </c>
      <c r="G10" s="7">
        <v>0</v>
      </c>
      <c r="H10" s="7">
        <v>5</v>
      </c>
      <c r="I10" s="7">
        <v>1</v>
      </c>
      <c r="J10" s="7">
        <v>0.666666666666667</v>
      </c>
      <c r="K10" s="7">
        <v>0.8</v>
      </c>
      <c r="L10" s="7">
        <v>0.5</v>
      </c>
      <c r="M10" s="7">
        <v>0.5</v>
      </c>
      <c r="N10" s="7">
        <v>0.75</v>
      </c>
    </row>
    <row r="11" spans="1:14">
      <c r="A11" s="6">
        <v>17</v>
      </c>
      <c r="B11" s="7">
        <v>17</v>
      </c>
      <c r="C11" s="7">
        <v>0.802490711212158</v>
      </c>
      <c r="D11" s="7">
        <v>0.0230822563171387</v>
      </c>
      <c r="E11" s="7">
        <v>10</v>
      </c>
      <c r="F11" s="7">
        <v>5</v>
      </c>
      <c r="G11" s="7">
        <v>0</v>
      </c>
      <c r="H11" s="7">
        <v>5</v>
      </c>
      <c r="I11" s="7">
        <v>1</v>
      </c>
      <c r="J11" s="7">
        <v>0.666666666666667</v>
      </c>
      <c r="K11" s="7">
        <v>0.8</v>
      </c>
      <c r="L11" s="7">
        <v>0.5</v>
      </c>
      <c r="M11" s="7">
        <v>0.5</v>
      </c>
      <c r="N11" s="7">
        <v>0.75</v>
      </c>
    </row>
    <row r="12" spans="1:14">
      <c r="A12" s="6">
        <v>96</v>
      </c>
      <c r="B12" s="7">
        <v>96</v>
      </c>
      <c r="C12" s="7">
        <v>0.825199604034424</v>
      </c>
      <c r="D12" s="7">
        <v>0.0523767471313477</v>
      </c>
      <c r="E12" s="7">
        <v>10</v>
      </c>
      <c r="F12" s="7">
        <v>5</v>
      </c>
      <c r="G12" s="7">
        <v>0</v>
      </c>
      <c r="H12" s="7">
        <v>5</v>
      </c>
      <c r="I12" s="7">
        <v>1</v>
      </c>
      <c r="J12" s="7">
        <v>0.666666666666667</v>
      </c>
      <c r="K12" s="7">
        <v>0.8</v>
      </c>
      <c r="L12" s="7">
        <v>0.5</v>
      </c>
      <c r="M12" s="7">
        <v>0.5</v>
      </c>
      <c r="N12" s="7">
        <v>0.75</v>
      </c>
    </row>
    <row r="13" spans="1:14">
      <c r="A13" s="6">
        <v>6</v>
      </c>
      <c r="B13" s="7">
        <v>6</v>
      </c>
      <c r="C13" s="7">
        <v>0.825859069824219</v>
      </c>
      <c r="D13" s="7">
        <v>0.0527646541595459</v>
      </c>
      <c r="E13" s="7">
        <v>10</v>
      </c>
      <c r="F13" s="7">
        <v>5</v>
      </c>
      <c r="G13" s="7">
        <v>0</v>
      </c>
      <c r="H13" s="7">
        <v>5</v>
      </c>
      <c r="I13" s="7">
        <v>1</v>
      </c>
      <c r="J13" s="7">
        <v>0.666666666666667</v>
      </c>
      <c r="K13" s="7">
        <v>0.8</v>
      </c>
      <c r="L13" s="7">
        <v>0.5</v>
      </c>
      <c r="M13" s="7">
        <v>0.5</v>
      </c>
      <c r="N13" s="7">
        <v>0.75</v>
      </c>
    </row>
    <row r="14" spans="1:14">
      <c r="A14" s="6">
        <v>36</v>
      </c>
      <c r="B14" s="7">
        <v>36</v>
      </c>
      <c r="C14" s="7">
        <v>0.845277667045593</v>
      </c>
      <c r="D14" s="7">
        <v>0.0597842931747437</v>
      </c>
      <c r="E14" s="7">
        <v>10</v>
      </c>
      <c r="F14" s="7">
        <v>8</v>
      </c>
      <c r="G14" s="7">
        <v>0</v>
      </c>
      <c r="H14" s="7">
        <v>2</v>
      </c>
      <c r="I14" s="7">
        <v>1</v>
      </c>
      <c r="J14" s="7">
        <v>0.555555555555556</v>
      </c>
      <c r="K14" s="7">
        <v>0.714285714285714</v>
      </c>
      <c r="L14" s="7">
        <v>0.8</v>
      </c>
      <c r="M14" s="7">
        <v>0.2</v>
      </c>
      <c r="N14" s="7">
        <v>0.6</v>
      </c>
    </row>
    <row r="15" spans="1:14">
      <c r="A15" s="6">
        <v>79</v>
      </c>
      <c r="B15" s="7">
        <v>79</v>
      </c>
      <c r="C15" s="7">
        <v>0.850063800811768</v>
      </c>
      <c r="D15" s="7">
        <v>0.0480085611343384</v>
      </c>
      <c r="E15" s="7">
        <v>10</v>
      </c>
      <c r="F15" s="7">
        <v>2</v>
      </c>
      <c r="G15" s="7">
        <v>0</v>
      </c>
      <c r="H15" s="7">
        <v>8</v>
      </c>
      <c r="I15" s="7">
        <v>1</v>
      </c>
      <c r="J15" s="7">
        <v>0.833333333333333</v>
      </c>
      <c r="K15" s="7">
        <v>0.909090909090909</v>
      </c>
      <c r="L15" s="7">
        <v>0.2</v>
      </c>
      <c r="M15" s="7">
        <v>0.8</v>
      </c>
      <c r="N15" s="7">
        <v>0.9</v>
      </c>
    </row>
    <row r="16" spans="1:14">
      <c r="A16" s="6">
        <v>99</v>
      </c>
      <c r="B16" s="7">
        <v>99</v>
      </c>
      <c r="C16" s="7">
        <v>0.862016797065735</v>
      </c>
      <c r="D16" s="7">
        <v>0.0384888648986816</v>
      </c>
      <c r="E16" s="7">
        <v>10</v>
      </c>
      <c r="F16" s="7">
        <v>5</v>
      </c>
      <c r="G16" s="7">
        <v>0</v>
      </c>
      <c r="H16" s="7">
        <v>5</v>
      </c>
      <c r="I16" s="7">
        <v>1</v>
      </c>
      <c r="J16" s="7">
        <v>0.666666666666667</v>
      </c>
      <c r="K16" s="7">
        <v>0.8</v>
      </c>
      <c r="L16" s="7">
        <v>0.5</v>
      </c>
      <c r="M16" s="7">
        <v>0.5</v>
      </c>
      <c r="N16" s="7">
        <v>0.75</v>
      </c>
    </row>
    <row r="17" spans="1:14">
      <c r="A17" s="6">
        <v>18</v>
      </c>
      <c r="B17" s="7">
        <v>18</v>
      </c>
      <c r="C17" s="7">
        <v>1.17620837688446</v>
      </c>
      <c r="D17" s="7">
        <v>0.202372550964355</v>
      </c>
      <c r="E17" s="7">
        <v>10</v>
      </c>
      <c r="F17" s="7">
        <v>4</v>
      </c>
      <c r="G17" s="7">
        <v>0</v>
      </c>
      <c r="H17" s="7">
        <v>6</v>
      </c>
      <c r="I17" s="7">
        <v>1</v>
      </c>
      <c r="J17" s="7">
        <v>0.714285714285714</v>
      </c>
      <c r="K17" s="7">
        <v>0.833333333333333</v>
      </c>
      <c r="L17" s="7">
        <v>0.4</v>
      </c>
      <c r="M17" s="7">
        <v>0.6</v>
      </c>
      <c r="N17" s="7">
        <v>0.8</v>
      </c>
    </row>
    <row r="18" spans="1:14">
      <c r="A18" s="6">
        <v>94</v>
      </c>
      <c r="B18" s="7">
        <v>94</v>
      </c>
      <c r="C18" s="7">
        <v>0.884147644042969</v>
      </c>
      <c r="D18" s="7">
        <v>0.0210639238357544</v>
      </c>
      <c r="E18" s="7">
        <v>10</v>
      </c>
      <c r="F18" s="7">
        <v>6</v>
      </c>
      <c r="G18" s="7">
        <v>0</v>
      </c>
      <c r="H18" s="7">
        <v>4</v>
      </c>
      <c r="I18" s="7">
        <v>1</v>
      </c>
      <c r="J18" s="7">
        <v>0.625</v>
      </c>
      <c r="K18" s="7">
        <v>0.769230769230769</v>
      </c>
      <c r="L18" s="7">
        <v>0.6</v>
      </c>
      <c r="M18" s="7">
        <v>0.4</v>
      </c>
      <c r="N18" s="7">
        <v>0.7</v>
      </c>
    </row>
    <row r="19" spans="1:14">
      <c r="A19" s="6">
        <v>93</v>
      </c>
      <c r="B19" s="7">
        <v>93</v>
      </c>
      <c r="C19" s="7">
        <v>0.902466416358948</v>
      </c>
      <c r="D19" s="7">
        <v>0.0377544164657593</v>
      </c>
      <c r="E19" s="7">
        <v>10</v>
      </c>
      <c r="F19" s="7">
        <v>4</v>
      </c>
      <c r="G19" s="7">
        <v>0</v>
      </c>
      <c r="H19" s="7">
        <v>6</v>
      </c>
      <c r="I19" s="7">
        <v>1</v>
      </c>
      <c r="J19" s="7">
        <v>0.714285714285714</v>
      </c>
      <c r="K19" s="7">
        <v>0.833333333333333</v>
      </c>
      <c r="L19" s="7">
        <v>0.4</v>
      </c>
      <c r="M19" s="7">
        <v>0.6</v>
      </c>
      <c r="N19" s="7">
        <v>0.8</v>
      </c>
    </row>
    <row r="20" spans="1:14">
      <c r="A20" s="6">
        <v>30</v>
      </c>
      <c r="B20" s="7">
        <v>30</v>
      </c>
      <c r="C20" s="7">
        <v>0.924483895301819</v>
      </c>
      <c r="D20" s="7">
        <v>0.00849044322967529</v>
      </c>
      <c r="E20" s="7">
        <v>10</v>
      </c>
      <c r="F20" s="7">
        <v>8</v>
      </c>
      <c r="G20" s="7">
        <v>0</v>
      </c>
      <c r="H20" s="7">
        <v>2</v>
      </c>
      <c r="I20" s="7">
        <v>1</v>
      </c>
      <c r="J20" s="7">
        <v>0.555555555555556</v>
      </c>
      <c r="K20" s="7">
        <v>0.714285714285714</v>
      </c>
      <c r="L20" s="7">
        <v>0.8</v>
      </c>
      <c r="M20" s="7">
        <v>0.2</v>
      </c>
      <c r="N20" s="7">
        <v>0.6</v>
      </c>
    </row>
    <row r="21" spans="1:14">
      <c r="A21" s="6">
        <v>60</v>
      </c>
      <c r="B21" s="7">
        <v>60</v>
      </c>
      <c r="C21" s="7">
        <v>0.950549483299255</v>
      </c>
      <c r="D21" s="7">
        <v>0.064454197883606</v>
      </c>
      <c r="E21" s="7">
        <v>10</v>
      </c>
      <c r="F21" s="7">
        <v>2</v>
      </c>
      <c r="G21" s="7">
        <v>0</v>
      </c>
      <c r="H21" s="7">
        <v>8</v>
      </c>
      <c r="I21" s="7">
        <v>1</v>
      </c>
      <c r="J21" s="7">
        <v>0.833333333333333</v>
      </c>
      <c r="K21" s="7">
        <v>0.909090909090909</v>
      </c>
      <c r="L21" s="7">
        <v>0.2</v>
      </c>
      <c r="M21" s="7">
        <v>0.8</v>
      </c>
      <c r="N21" s="7">
        <v>0.9</v>
      </c>
    </row>
    <row r="22" spans="1:14">
      <c r="A22" s="6">
        <v>71</v>
      </c>
      <c r="B22" s="7">
        <v>71</v>
      </c>
      <c r="C22" s="7">
        <v>0.962655186653137</v>
      </c>
      <c r="D22" s="7">
        <v>0.0840179920196533</v>
      </c>
      <c r="E22" s="7">
        <v>10</v>
      </c>
      <c r="F22" s="7">
        <v>6</v>
      </c>
      <c r="G22" s="7">
        <v>0</v>
      </c>
      <c r="H22" s="7">
        <v>4</v>
      </c>
      <c r="I22" s="7">
        <v>1</v>
      </c>
      <c r="J22" s="7">
        <v>0.625</v>
      </c>
      <c r="K22" s="7">
        <v>0.769230769230769</v>
      </c>
      <c r="L22" s="7">
        <v>0.6</v>
      </c>
      <c r="M22" s="7">
        <v>0.4</v>
      </c>
      <c r="N22" s="7">
        <v>0.7</v>
      </c>
    </row>
    <row r="23" s="2" customFormat="1" spans="1:14">
      <c r="A23" s="10">
        <v>33</v>
      </c>
      <c r="B23" s="11">
        <v>33</v>
      </c>
      <c r="C23" s="11">
        <v>0.972739696502686</v>
      </c>
      <c r="D23" s="11">
        <v>0.0680270195007324</v>
      </c>
      <c r="E23" s="11">
        <v>10</v>
      </c>
      <c r="F23" s="11">
        <v>7</v>
      </c>
      <c r="G23" s="11">
        <v>0</v>
      </c>
      <c r="H23" s="11">
        <v>3</v>
      </c>
      <c r="I23" s="11">
        <v>1</v>
      </c>
      <c r="J23" s="11">
        <v>0.588235294117647</v>
      </c>
      <c r="K23" s="11">
        <v>0.740740740740741</v>
      </c>
      <c r="L23" s="11">
        <v>0.7</v>
      </c>
      <c r="M23" s="11">
        <v>0.3</v>
      </c>
      <c r="N23" s="11">
        <v>0.65</v>
      </c>
    </row>
    <row r="24" spans="3:14">
      <c r="C24" s="5">
        <f>AVERAGE(C2:C23)</f>
        <v>0.798735293475064</v>
      </c>
      <c r="D24" s="5">
        <f>AVERAGE(D2:D23)</f>
        <v>0.0412806109948592</v>
      </c>
      <c r="J24" s="5">
        <f>AVERAGE(J2:J23)</f>
        <v>0.65628978864273</v>
      </c>
      <c r="K24" s="5">
        <f>AVERAGE(K2:K23)</f>
        <v>0.790277735732281</v>
      </c>
      <c r="L24" s="5">
        <f>AVERAGE(L2:L23)</f>
        <v>0.540909090909091</v>
      </c>
      <c r="M24" s="5">
        <f>AVERAGE(M2:M23)</f>
        <v>0.459090909090909</v>
      </c>
      <c r="N24" s="5">
        <f>AVERAGE(N2:N23)</f>
        <v>0.729545454545454</v>
      </c>
    </row>
    <row r="25" spans="12:13">
      <c r="L25" s="5">
        <f>AVERAGE(L3:L24)</f>
        <v>0.542768595041322</v>
      </c>
      <c r="M25" s="5">
        <f>AVERAGE(M3:M24)</f>
        <v>0.457231404958678</v>
      </c>
    </row>
    <row r="26" spans="3:9">
      <c r="C26" s="12" t="s">
        <v>13</v>
      </c>
      <c r="D26" s="5" t="s">
        <v>14</v>
      </c>
      <c r="E26" s="5" t="s">
        <v>96</v>
      </c>
      <c r="F26" s="5" t="s">
        <v>98</v>
      </c>
      <c r="G26" s="13" t="s">
        <v>26</v>
      </c>
      <c r="H26" s="14"/>
      <c r="I26" s="14"/>
    </row>
    <row r="27" spans="3:10">
      <c r="C27" s="5" t="s">
        <v>15</v>
      </c>
      <c r="D27" s="5">
        <f>COUNTIF(C2:C23,"&lt;0.46")-COUNTIF(C2:C23,"&lt;0.385")</f>
        <v>0</v>
      </c>
      <c r="E27" s="5"/>
      <c r="G27" s="15"/>
      <c r="H27" s="14"/>
      <c r="I27" s="14"/>
      <c r="J27" s="14"/>
    </row>
    <row r="28" spans="3:10">
      <c r="C28" s="5" t="s">
        <v>16</v>
      </c>
      <c r="D28" s="5">
        <f>COUNTIF(C2:C23,"&lt;0.535")-COUNTIF(C2:C23,"&lt;0.46")</f>
        <v>2</v>
      </c>
      <c r="E28" s="5"/>
      <c r="G28" s="15">
        <v>0.04</v>
      </c>
      <c r="H28" s="14">
        <v>-20</v>
      </c>
      <c r="I28" s="14">
        <v>480</v>
      </c>
      <c r="J28" s="14">
        <v>24</v>
      </c>
    </row>
    <row r="29" s="3" customFormat="1" spans="3:10">
      <c r="C29" s="16" t="s">
        <v>17</v>
      </c>
      <c r="D29" s="16">
        <f>COUNTIF(C2:C23,"&lt;0.61")-COUNTIF(C2:C23,"&lt;0.535")</f>
        <v>3</v>
      </c>
      <c r="E29" s="16">
        <v>3</v>
      </c>
      <c r="F29" s="16">
        <v>2</v>
      </c>
      <c r="G29" s="15">
        <v>0.08</v>
      </c>
      <c r="H29" s="14">
        <v>-40</v>
      </c>
      <c r="I29" s="14">
        <v>460</v>
      </c>
      <c r="J29" s="14">
        <v>23</v>
      </c>
    </row>
    <row r="30" spans="3:10">
      <c r="C30" s="5" t="s">
        <v>18</v>
      </c>
      <c r="D30" s="5">
        <f>COUNTIF(C2:C23,"&lt;0.685")-COUNTIF(C2:C23,"&lt;0.61")</f>
        <v>0</v>
      </c>
      <c r="E30" s="5">
        <v>5</v>
      </c>
      <c r="F30" s="5">
        <v>5</v>
      </c>
      <c r="G30" s="15">
        <v>0.12</v>
      </c>
      <c r="H30" s="14">
        <v>-60</v>
      </c>
      <c r="I30" s="14">
        <v>440</v>
      </c>
      <c r="J30" s="14">
        <v>22</v>
      </c>
    </row>
    <row r="31" s="4" customFormat="1" spans="3:10">
      <c r="C31" s="17" t="s">
        <v>19</v>
      </c>
      <c r="D31" s="17">
        <f>COUNTIF(C2:C23,"&lt;0.76")-COUNTIF(C2:C23,"&lt;0.685")</f>
        <v>1</v>
      </c>
      <c r="E31" s="17">
        <v>9</v>
      </c>
      <c r="F31" s="17">
        <v>7</v>
      </c>
      <c r="G31" s="15">
        <v>0.16</v>
      </c>
      <c r="H31" s="18">
        <v>-80</v>
      </c>
      <c r="I31" s="18">
        <v>420</v>
      </c>
      <c r="J31" s="14">
        <v>21</v>
      </c>
    </row>
    <row r="32" spans="3:6">
      <c r="C32" s="5" t="s">
        <v>20</v>
      </c>
      <c r="D32" s="5">
        <f>COUNTIF(C2:C23,"&lt;0.835")-COUNTIF(C2:C23,"&lt;0.76")</f>
        <v>6</v>
      </c>
      <c r="E32" s="5">
        <v>5</v>
      </c>
      <c r="F32" s="5">
        <v>5</v>
      </c>
    </row>
    <row r="33" s="3" customFormat="1" spans="3:6">
      <c r="C33" s="16" t="s">
        <v>21</v>
      </c>
      <c r="D33" s="16">
        <f>COUNTIF(C2:C23,"&lt;0.91")-COUNTIF(C2:C23,"&lt;0.835")</f>
        <v>5</v>
      </c>
      <c r="E33" s="16">
        <v>3</v>
      </c>
      <c r="F33" s="16">
        <v>2</v>
      </c>
    </row>
    <row r="34" spans="3:5">
      <c r="C34" s="5" t="s">
        <v>22</v>
      </c>
      <c r="D34" s="5">
        <f>COUNTIF(C2:C23,"&lt;0.985")-COUNTIF(C2:C23,"&lt;0.91")</f>
        <v>4</v>
      </c>
      <c r="E34" s="5"/>
    </row>
    <row r="35" spans="3:5">
      <c r="C35" s="5" t="s">
        <v>23</v>
      </c>
      <c r="D35" s="5">
        <f>COUNTIF(C2:C23,"&lt;1.06")-COUNTIF(C2:C23,"&lt;0.985")</f>
        <v>0</v>
      </c>
      <c r="E35" s="5"/>
    </row>
    <row r="36" spans="3:5">
      <c r="C36" s="5" t="s">
        <v>24</v>
      </c>
      <c r="D36" s="5">
        <f>COUNTIF(C2:C23,"&lt;1.135")-COUNTIF(C2:C23,"&lt;1.06")</f>
        <v>0</v>
      </c>
      <c r="E36" s="5"/>
    </row>
    <row r="37" spans="3:5">
      <c r="C37" s="5" t="s">
        <v>25</v>
      </c>
      <c r="D37" s="5">
        <f>COUNTIF(C2:C23,"&lt;1.21")-COUNTIF(C2:C23,"&lt;1.135")</f>
        <v>1</v>
      </c>
      <c r="E37" s="5"/>
    </row>
    <row r="38" spans="7:8">
      <c r="G38" s="5">
        <v>0.57</v>
      </c>
      <c r="H38" s="5">
        <v>0.041</v>
      </c>
    </row>
    <row r="39" spans="7:8">
      <c r="G39" s="5">
        <v>0.725</v>
      </c>
      <c r="H39" s="5">
        <v>0.076</v>
      </c>
    </row>
    <row r="40" spans="7:8">
      <c r="G40" s="5">
        <v>0.801</v>
      </c>
      <c r="H40" s="5">
        <v>0.094</v>
      </c>
    </row>
  </sheetData>
  <pageMargins left="0.75" right="0.75" top="1" bottom="1" header="0.5" footer="0.5"/>
  <headerFooter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9"/>
  <sheetViews>
    <sheetView workbookViewId="0">
      <selection activeCell="A21" sqref="$A21:$XFD21"/>
    </sheetView>
  </sheetViews>
  <sheetFormatPr defaultColWidth="9" defaultRowHeight="13.5"/>
  <cols>
    <col min="3" max="4" width="20.125" customWidth="1"/>
    <col min="10" max="11" width="12.625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>
      <c r="A2" s="6">
        <v>55</v>
      </c>
      <c r="B2" s="7">
        <v>55</v>
      </c>
      <c r="C2" s="7">
        <v>0.471357107162476</v>
      </c>
      <c r="D2" s="7">
        <v>0.00975704193115234</v>
      </c>
      <c r="E2" s="7">
        <v>10</v>
      </c>
      <c r="F2" s="7">
        <v>5</v>
      </c>
      <c r="G2" s="7">
        <v>0</v>
      </c>
      <c r="H2" s="7">
        <v>5</v>
      </c>
      <c r="I2" s="7">
        <v>1</v>
      </c>
      <c r="J2" s="7">
        <v>0.666666666666667</v>
      </c>
      <c r="K2" s="7">
        <v>0.8</v>
      </c>
      <c r="L2" s="7">
        <v>0.5</v>
      </c>
      <c r="M2" s="7">
        <v>0.5</v>
      </c>
      <c r="N2" s="7">
        <v>0.75</v>
      </c>
    </row>
    <row r="3" spans="1:14">
      <c r="A3" s="6">
        <v>59</v>
      </c>
      <c r="B3" s="7">
        <v>59</v>
      </c>
      <c r="C3" s="7">
        <v>0.475740194320679</v>
      </c>
      <c r="D3" s="7">
        <v>0.0055694580078125</v>
      </c>
      <c r="E3" s="7">
        <v>10</v>
      </c>
      <c r="F3" s="7">
        <v>6</v>
      </c>
      <c r="G3" s="7">
        <v>0</v>
      </c>
      <c r="H3" s="7">
        <v>4</v>
      </c>
      <c r="I3" s="7">
        <v>1</v>
      </c>
      <c r="J3" s="7">
        <v>0.625</v>
      </c>
      <c r="K3" s="7">
        <v>0.769230769230769</v>
      </c>
      <c r="L3" s="7">
        <v>0.6</v>
      </c>
      <c r="M3" s="7">
        <v>0.4</v>
      </c>
      <c r="N3" s="7">
        <v>0.7</v>
      </c>
    </row>
    <row r="4" spans="1:14">
      <c r="A4" s="6">
        <v>19</v>
      </c>
      <c r="B4" s="7">
        <v>19</v>
      </c>
      <c r="C4" s="7">
        <v>0.606020212173462</v>
      </c>
      <c r="D4" s="7">
        <v>0.0171260833740234</v>
      </c>
      <c r="E4" s="7">
        <v>10</v>
      </c>
      <c r="F4" s="7">
        <v>5</v>
      </c>
      <c r="G4" s="7">
        <v>0</v>
      </c>
      <c r="H4" s="7">
        <v>5</v>
      </c>
      <c r="I4" s="7">
        <v>1</v>
      </c>
      <c r="J4" s="7">
        <v>0.666666666666667</v>
      </c>
      <c r="K4" s="7">
        <v>0.8</v>
      </c>
      <c r="L4" s="7">
        <v>0.5</v>
      </c>
      <c r="M4" s="7">
        <v>0.5</v>
      </c>
      <c r="N4" s="7">
        <v>0.75</v>
      </c>
    </row>
    <row r="5" spans="1:14">
      <c r="A5" s="6">
        <v>12</v>
      </c>
      <c r="B5" s="7">
        <v>12</v>
      </c>
      <c r="C5" s="7">
        <v>0.578823804855347</v>
      </c>
      <c r="D5" s="7">
        <v>0.00784742832183838</v>
      </c>
      <c r="E5" s="7">
        <v>10</v>
      </c>
      <c r="F5" s="7">
        <v>7</v>
      </c>
      <c r="G5" s="7">
        <v>0</v>
      </c>
      <c r="H5" s="7">
        <v>3</v>
      </c>
      <c r="I5" s="7">
        <v>1</v>
      </c>
      <c r="J5" s="7">
        <v>0.588235294117647</v>
      </c>
      <c r="K5" s="7">
        <v>0.740740740740741</v>
      </c>
      <c r="L5" s="7">
        <v>0.7</v>
      </c>
      <c r="M5" s="7">
        <v>0.3</v>
      </c>
      <c r="N5" s="7">
        <v>0.65</v>
      </c>
    </row>
    <row r="6" s="1" customFormat="1" spans="1:14">
      <c r="A6" s="8">
        <v>44</v>
      </c>
      <c r="B6" s="9">
        <v>44</v>
      </c>
      <c r="C6" s="9">
        <v>0.579375267028809</v>
      </c>
      <c r="D6" s="9">
        <v>0.00989007949829102</v>
      </c>
      <c r="E6" s="9">
        <v>10</v>
      </c>
      <c r="F6" s="9">
        <v>6</v>
      </c>
      <c r="G6" s="9">
        <v>0</v>
      </c>
      <c r="H6" s="9">
        <v>4</v>
      </c>
      <c r="I6" s="9">
        <v>1</v>
      </c>
      <c r="J6" s="9">
        <v>0.625</v>
      </c>
      <c r="K6" s="9">
        <v>0.769230769230769</v>
      </c>
      <c r="L6" s="9">
        <v>0.6</v>
      </c>
      <c r="M6" s="9">
        <v>0.4</v>
      </c>
      <c r="N6" s="9">
        <v>0.7</v>
      </c>
    </row>
    <row r="7" spans="1:14">
      <c r="A7" s="6">
        <v>84</v>
      </c>
      <c r="B7" s="7">
        <v>84</v>
      </c>
      <c r="C7" s="7">
        <v>0.710006833076477</v>
      </c>
      <c r="D7" s="7">
        <v>0.00908374786376953</v>
      </c>
      <c r="E7" s="7">
        <v>10</v>
      </c>
      <c r="F7" s="7">
        <v>5</v>
      </c>
      <c r="G7" s="7">
        <v>0</v>
      </c>
      <c r="H7" s="7">
        <v>5</v>
      </c>
      <c r="I7" s="7">
        <v>1</v>
      </c>
      <c r="J7" s="7">
        <v>0.666666666666667</v>
      </c>
      <c r="K7" s="7">
        <v>0.8</v>
      </c>
      <c r="L7" s="7">
        <v>0.5</v>
      </c>
      <c r="M7" s="7">
        <v>0.5</v>
      </c>
      <c r="N7" s="7">
        <v>0.75</v>
      </c>
    </row>
    <row r="8" spans="1:14">
      <c r="A8" s="6">
        <v>2</v>
      </c>
      <c r="B8" s="7">
        <v>2</v>
      </c>
      <c r="C8" s="7">
        <v>0.782570600509644</v>
      </c>
      <c r="D8" s="7">
        <v>0.0511977672576904</v>
      </c>
      <c r="E8" s="7">
        <v>10</v>
      </c>
      <c r="F8" s="7">
        <v>8</v>
      </c>
      <c r="G8" s="7">
        <v>0</v>
      </c>
      <c r="H8" s="7">
        <v>2</v>
      </c>
      <c r="I8" s="7">
        <v>1</v>
      </c>
      <c r="J8" s="7">
        <v>0.555555555555556</v>
      </c>
      <c r="K8" s="7">
        <v>0.714285714285714</v>
      </c>
      <c r="L8" s="7">
        <v>0.8</v>
      </c>
      <c r="M8" s="7">
        <v>0.2</v>
      </c>
      <c r="N8" s="7">
        <v>0.6</v>
      </c>
    </row>
    <row r="9" spans="1:14">
      <c r="A9" s="6">
        <v>40</v>
      </c>
      <c r="B9" s="7">
        <v>40</v>
      </c>
      <c r="C9" s="7">
        <v>0.792062044143677</v>
      </c>
      <c r="D9" s="7">
        <v>0.0185079574584961</v>
      </c>
      <c r="E9" s="7">
        <v>10</v>
      </c>
      <c r="F9" s="7">
        <v>5</v>
      </c>
      <c r="G9" s="7">
        <v>0</v>
      </c>
      <c r="H9" s="7">
        <v>5</v>
      </c>
      <c r="I9" s="7">
        <v>1</v>
      </c>
      <c r="J9" s="7">
        <v>0.666666666666667</v>
      </c>
      <c r="K9" s="7">
        <v>0.8</v>
      </c>
      <c r="L9" s="7">
        <v>0.5</v>
      </c>
      <c r="M9" s="7">
        <v>0.5</v>
      </c>
      <c r="N9" s="7">
        <v>0.75</v>
      </c>
    </row>
    <row r="10" spans="1:14">
      <c r="A10" s="6">
        <v>17</v>
      </c>
      <c r="B10" s="7">
        <v>17</v>
      </c>
      <c r="C10" s="7">
        <v>0.802490711212158</v>
      </c>
      <c r="D10" s="7">
        <v>0.0230822563171387</v>
      </c>
      <c r="E10" s="7">
        <v>10</v>
      </c>
      <c r="F10" s="7">
        <v>5</v>
      </c>
      <c r="G10" s="7">
        <v>0</v>
      </c>
      <c r="H10" s="7">
        <v>5</v>
      </c>
      <c r="I10" s="7">
        <v>1</v>
      </c>
      <c r="J10" s="7">
        <v>0.666666666666667</v>
      </c>
      <c r="K10" s="7">
        <v>0.8</v>
      </c>
      <c r="L10" s="7">
        <v>0.5</v>
      </c>
      <c r="M10" s="7">
        <v>0.5</v>
      </c>
      <c r="N10" s="7">
        <v>0.75</v>
      </c>
    </row>
    <row r="11" spans="1:14">
      <c r="A11" s="6">
        <v>96</v>
      </c>
      <c r="B11" s="7">
        <v>96</v>
      </c>
      <c r="C11" s="7">
        <v>0.825199604034424</v>
      </c>
      <c r="D11" s="7">
        <v>0.0523767471313477</v>
      </c>
      <c r="E11" s="7">
        <v>10</v>
      </c>
      <c r="F11" s="7">
        <v>5</v>
      </c>
      <c r="G11" s="7">
        <v>0</v>
      </c>
      <c r="H11" s="7">
        <v>5</v>
      </c>
      <c r="I11" s="7">
        <v>1</v>
      </c>
      <c r="J11" s="7">
        <v>0.666666666666667</v>
      </c>
      <c r="K11" s="7">
        <v>0.8</v>
      </c>
      <c r="L11" s="7">
        <v>0.5</v>
      </c>
      <c r="M11" s="7">
        <v>0.5</v>
      </c>
      <c r="N11" s="7">
        <v>0.75</v>
      </c>
    </row>
    <row r="12" spans="1:14">
      <c r="A12" s="6">
        <v>6</v>
      </c>
      <c r="B12" s="7">
        <v>6</v>
      </c>
      <c r="C12" s="7">
        <v>0.825859069824219</v>
      </c>
      <c r="D12" s="7">
        <v>0.0527646541595459</v>
      </c>
      <c r="E12" s="7">
        <v>10</v>
      </c>
      <c r="F12" s="7">
        <v>5</v>
      </c>
      <c r="G12" s="7">
        <v>0</v>
      </c>
      <c r="H12" s="7">
        <v>5</v>
      </c>
      <c r="I12" s="7">
        <v>1</v>
      </c>
      <c r="J12" s="7">
        <v>0.666666666666667</v>
      </c>
      <c r="K12" s="7">
        <v>0.8</v>
      </c>
      <c r="L12" s="7">
        <v>0.5</v>
      </c>
      <c r="M12" s="7">
        <v>0.5</v>
      </c>
      <c r="N12" s="7">
        <v>0.75</v>
      </c>
    </row>
    <row r="13" spans="1:14">
      <c r="A13" s="6">
        <v>94</v>
      </c>
      <c r="B13" s="7">
        <v>94</v>
      </c>
      <c r="C13" s="7">
        <v>0.884147644042969</v>
      </c>
      <c r="D13" s="7">
        <v>0.0210639238357544</v>
      </c>
      <c r="E13" s="7">
        <v>10</v>
      </c>
      <c r="F13" s="7">
        <v>6</v>
      </c>
      <c r="G13" s="7">
        <v>0</v>
      </c>
      <c r="H13" s="7">
        <v>4</v>
      </c>
      <c r="I13" s="7">
        <v>1</v>
      </c>
      <c r="J13" s="7">
        <v>0.625</v>
      </c>
      <c r="K13" s="7">
        <v>0.769230769230769</v>
      </c>
      <c r="L13" s="7">
        <v>0.6</v>
      </c>
      <c r="M13" s="7">
        <v>0.4</v>
      </c>
      <c r="N13" s="7">
        <v>0.7</v>
      </c>
    </row>
    <row r="14" spans="1:14">
      <c r="A14" s="6">
        <v>79</v>
      </c>
      <c r="B14" s="7">
        <v>79</v>
      </c>
      <c r="C14" s="7">
        <v>0.850063800811768</v>
      </c>
      <c r="D14" s="7">
        <v>0.0480085611343384</v>
      </c>
      <c r="E14" s="7">
        <v>10</v>
      </c>
      <c r="F14" s="7">
        <v>2</v>
      </c>
      <c r="G14" s="7">
        <v>0</v>
      </c>
      <c r="H14" s="7">
        <v>8</v>
      </c>
      <c r="I14" s="7">
        <v>1</v>
      </c>
      <c r="J14" s="7">
        <v>0.833333333333333</v>
      </c>
      <c r="K14" s="7">
        <v>0.909090909090909</v>
      </c>
      <c r="L14" s="7">
        <v>0.2</v>
      </c>
      <c r="M14" s="7">
        <v>0.8</v>
      </c>
      <c r="N14" s="7">
        <v>0.9</v>
      </c>
    </row>
    <row r="15" spans="1:14">
      <c r="A15" s="6">
        <v>99</v>
      </c>
      <c r="B15" s="7">
        <v>99</v>
      </c>
      <c r="C15" s="7">
        <v>0.862016797065735</v>
      </c>
      <c r="D15" s="7">
        <v>0.0384888648986816</v>
      </c>
      <c r="E15" s="7">
        <v>10</v>
      </c>
      <c r="F15" s="7">
        <v>5</v>
      </c>
      <c r="G15" s="7">
        <v>0</v>
      </c>
      <c r="H15" s="7">
        <v>5</v>
      </c>
      <c r="I15" s="7">
        <v>1</v>
      </c>
      <c r="J15" s="7">
        <v>0.666666666666667</v>
      </c>
      <c r="K15" s="7">
        <v>0.8</v>
      </c>
      <c r="L15" s="7">
        <v>0.5</v>
      </c>
      <c r="M15" s="7">
        <v>0.5</v>
      </c>
      <c r="N15" s="7">
        <v>0.75</v>
      </c>
    </row>
    <row r="16" spans="1:14">
      <c r="A16" s="6">
        <v>18</v>
      </c>
      <c r="B16" s="7">
        <v>18</v>
      </c>
      <c r="C16" s="7">
        <v>1.17620837688446</v>
      </c>
      <c r="D16" s="7">
        <v>0.202372550964355</v>
      </c>
      <c r="E16" s="7">
        <v>10</v>
      </c>
      <c r="F16" s="7">
        <v>4</v>
      </c>
      <c r="G16" s="7">
        <v>0</v>
      </c>
      <c r="H16" s="7">
        <v>6</v>
      </c>
      <c r="I16" s="7">
        <v>1</v>
      </c>
      <c r="J16" s="7">
        <v>0.714285714285714</v>
      </c>
      <c r="K16" s="7">
        <v>0.833333333333333</v>
      </c>
      <c r="L16" s="7">
        <v>0.4</v>
      </c>
      <c r="M16" s="7">
        <v>0.6</v>
      </c>
      <c r="N16" s="7">
        <v>0.8</v>
      </c>
    </row>
    <row r="17" spans="1:14">
      <c r="A17" s="6">
        <v>94</v>
      </c>
      <c r="B17" s="7">
        <v>94</v>
      </c>
      <c r="C17" s="7">
        <v>0.884147644042969</v>
      </c>
      <c r="D17" s="7">
        <v>0.0210639238357544</v>
      </c>
      <c r="E17" s="7">
        <v>10</v>
      </c>
      <c r="F17" s="7">
        <v>6</v>
      </c>
      <c r="G17" s="7">
        <v>0</v>
      </c>
      <c r="H17" s="7">
        <v>4</v>
      </c>
      <c r="I17" s="7">
        <v>1</v>
      </c>
      <c r="J17" s="7">
        <v>0.625</v>
      </c>
      <c r="K17" s="7">
        <v>0.769230769230769</v>
      </c>
      <c r="L17" s="7">
        <v>0.6</v>
      </c>
      <c r="M17" s="7">
        <v>0.4</v>
      </c>
      <c r="N17" s="7">
        <v>0.7</v>
      </c>
    </row>
    <row r="18" spans="1:14">
      <c r="A18" s="6">
        <v>93</v>
      </c>
      <c r="B18" s="7">
        <v>93</v>
      </c>
      <c r="C18" s="7">
        <v>0.902466416358948</v>
      </c>
      <c r="D18" s="7">
        <v>0.0377544164657593</v>
      </c>
      <c r="E18" s="7">
        <v>10</v>
      </c>
      <c r="F18" s="7">
        <v>4</v>
      </c>
      <c r="G18" s="7">
        <v>0</v>
      </c>
      <c r="H18" s="7">
        <v>6</v>
      </c>
      <c r="I18" s="7">
        <v>1</v>
      </c>
      <c r="J18" s="7">
        <v>0.714285714285714</v>
      </c>
      <c r="K18" s="7">
        <v>0.833333333333333</v>
      </c>
      <c r="L18" s="7">
        <v>0.4</v>
      </c>
      <c r="M18" s="7">
        <v>0.6</v>
      </c>
      <c r="N18" s="7">
        <v>0.8</v>
      </c>
    </row>
    <row r="19" spans="1:14">
      <c r="A19" s="6">
        <v>30</v>
      </c>
      <c r="B19" s="7">
        <v>30</v>
      </c>
      <c r="C19" s="7">
        <v>0.924483895301819</v>
      </c>
      <c r="D19" s="7">
        <v>0.00849044322967529</v>
      </c>
      <c r="E19" s="7">
        <v>10</v>
      </c>
      <c r="F19" s="7">
        <v>8</v>
      </c>
      <c r="G19" s="7">
        <v>0</v>
      </c>
      <c r="H19" s="7">
        <v>2</v>
      </c>
      <c r="I19" s="7">
        <v>1</v>
      </c>
      <c r="J19" s="7">
        <v>0.555555555555556</v>
      </c>
      <c r="K19" s="7">
        <v>0.714285714285714</v>
      </c>
      <c r="L19" s="7">
        <v>0.8</v>
      </c>
      <c r="M19" s="7">
        <v>0.2</v>
      </c>
      <c r="N19" s="7">
        <v>0.6</v>
      </c>
    </row>
    <row r="20" spans="1:14">
      <c r="A20" s="6">
        <v>60</v>
      </c>
      <c r="B20" s="7">
        <v>60</v>
      </c>
      <c r="C20" s="7">
        <v>0.950549483299255</v>
      </c>
      <c r="D20" s="7">
        <v>0.064454197883606</v>
      </c>
      <c r="E20" s="7">
        <v>10</v>
      </c>
      <c r="F20" s="7">
        <v>2</v>
      </c>
      <c r="G20" s="7">
        <v>0</v>
      </c>
      <c r="H20" s="7">
        <v>8</v>
      </c>
      <c r="I20" s="7">
        <v>1</v>
      </c>
      <c r="J20" s="7">
        <v>0.833333333333333</v>
      </c>
      <c r="K20" s="7">
        <v>0.909090909090909</v>
      </c>
      <c r="L20" s="7">
        <v>0.2</v>
      </c>
      <c r="M20" s="7">
        <v>0.8</v>
      </c>
      <c r="N20" s="7">
        <v>0.9</v>
      </c>
    </row>
    <row r="21" spans="1:14">
      <c r="A21" s="6">
        <v>71</v>
      </c>
      <c r="B21" s="7">
        <v>71</v>
      </c>
      <c r="C21" s="7">
        <v>0.962655186653137</v>
      </c>
      <c r="D21" s="7">
        <v>0.0840179920196533</v>
      </c>
      <c r="E21" s="7">
        <v>10</v>
      </c>
      <c r="F21" s="7">
        <v>6</v>
      </c>
      <c r="G21" s="7">
        <v>0</v>
      </c>
      <c r="H21" s="7">
        <v>4</v>
      </c>
      <c r="I21" s="7">
        <v>1</v>
      </c>
      <c r="J21" s="7">
        <v>0.625</v>
      </c>
      <c r="K21" s="7">
        <v>0.769230769230769</v>
      </c>
      <c r="L21" s="7">
        <v>0.6</v>
      </c>
      <c r="M21" s="7">
        <v>0.4</v>
      </c>
      <c r="N21" s="7">
        <v>0.7</v>
      </c>
    </row>
    <row r="22" s="2" customFormat="1" spans="1:14">
      <c r="A22" s="10">
        <v>33</v>
      </c>
      <c r="B22" s="11">
        <v>33</v>
      </c>
      <c r="C22" s="11">
        <v>0.972739696502686</v>
      </c>
      <c r="D22" s="11">
        <v>0.0680270195007324</v>
      </c>
      <c r="E22" s="11">
        <v>10</v>
      </c>
      <c r="F22" s="11">
        <v>7</v>
      </c>
      <c r="G22" s="11">
        <v>0</v>
      </c>
      <c r="H22" s="11">
        <v>3</v>
      </c>
      <c r="I22" s="11">
        <v>1</v>
      </c>
      <c r="J22" s="11">
        <v>0.588235294117647</v>
      </c>
      <c r="K22" s="11">
        <v>0.740740740740741</v>
      </c>
      <c r="L22" s="11">
        <v>0.7</v>
      </c>
      <c r="M22" s="11">
        <v>0.3</v>
      </c>
      <c r="N22" s="11">
        <v>0.65</v>
      </c>
    </row>
    <row r="23" spans="3:14">
      <c r="C23" s="5">
        <f>AVERAGE(C2:C22)</f>
        <v>0.800904018538339</v>
      </c>
      <c r="D23" s="5">
        <f>AVERAGE(D2:D22)</f>
        <v>0.0405211959566389</v>
      </c>
      <c r="J23" s="5">
        <f>AVERAGE(J2:J22)</f>
        <v>0.659102529900849</v>
      </c>
      <c r="K23" s="5">
        <f>AVERAGE(K2:K22)</f>
        <v>0.792431201955011</v>
      </c>
      <c r="L23" s="5">
        <f>AVERAGE(L2:L22)</f>
        <v>0.533333333333333</v>
      </c>
      <c r="M23" s="5">
        <f>AVERAGE(M2:M22)</f>
        <v>0.466666666666667</v>
      </c>
      <c r="N23" s="5">
        <f>AVERAGE(N2:N22)</f>
        <v>0.733333333333333</v>
      </c>
    </row>
    <row r="24" spans="12:13">
      <c r="L24" s="5">
        <f>AVERAGE(L3:L23)</f>
        <v>0.534920634920635</v>
      </c>
      <c r="M24" s="5">
        <f>AVERAGE(M3:M23)</f>
        <v>0.465079365079365</v>
      </c>
    </row>
    <row r="25" spans="3:9">
      <c r="C25" s="12" t="s">
        <v>13</v>
      </c>
      <c r="D25" s="5" t="s">
        <v>14</v>
      </c>
      <c r="E25" s="5" t="s">
        <v>96</v>
      </c>
      <c r="F25" s="5" t="s">
        <v>98</v>
      </c>
      <c r="G25" s="13" t="s">
        <v>26</v>
      </c>
      <c r="H25" s="14"/>
      <c r="I25" s="14"/>
    </row>
    <row r="26" spans="3:10">
      <c r="C26" s="5" t="s">
        <v>15</v>
      </c>
      <c r="D26" s="5">
        <f>COUNTIF(C2:C22,"&lt;0.46")-COUNTIF(C2:C22,"&lt;0.385")</f>
        <v>0</v>
      </c>
      <c r="E26" s="5"/>
      <c r="G26" s="15"/>
      <c r="H26" s="14"/>
      <c r="I26" s="14"/>
      <c r="J26" s="14"/>
    </row>
    <row r="27" spans="3:10">
      <c r="C27" s="5" t="s">
        <v>16</v>
      </c>
      <c r="D27" s="5">
        <f>COUNTIF(C2:C22,"&lt;0.535")-COUNTIF(C2:C22,"&lt;0.46")</f>
        <v>2</v>
      </c>
      <c r="E27" s="5"/>
      <c r="G27" s="15">
        <v>0.04</v>
      </c>
      <c r="H27" s="14">
        <v>-20</v>
      </c>
      <c r="I27" s="14">
        <v>480</v>
      </c>
      <c r="J27" s="14">
        <v>24</v>
      </c>
    </row>
    <row r="28" s="3" customFormat="1" spans="3:10">
      <c r="C28" s="16" t="s">
        <v>17</v>
      </c>
      <c r="D28" s="16">
        <f>COUNTIF(C2:C22,"&lt;0.61")-COUNTIF(C2:C22,"&lt;0.535")</f>
        <v>3</v>
      </c>
      <c r="E28" s="16">
        <v>3</v>
      </c>
      <c r="F28" s="16">
        <v>2</v>
      </c>
      <c r="G28" s="15">
        <v>0.08</v>
      </c>
      <c r="H28" s="14">
        <v>-40</v>
      </c>
      <c r="I28" s="14">
        <v>460</v>
      </c>
      <c r="J28" s="14">
        <v>23</v>
      </c>
    </row>
    <row r="29" spans="3:10">
      <c r="C29" s="5" t="s">
        <v>18</v>
      </c>
      <c r="D29" s="5">
        <f>COUNTIF(C2:C22,"&lt;0.685")-COUNTIF(C2:C22,"&lt;0.61")</f>
        <v>0</v>
      </c>
      <c r="E29" s="5">
        <v>5</v>
      </c>
      <c r="F29" s="5">
        <v>5</v>
      </c>
      <c r="G29" s="15">
        <v>0.12</v>
      </c>
      <c r="H29" s="14">
        <v>-60</v>
      </c>
      <c r="I29" s="14">
        <v>440</v>
      </c>
      <c r="J29" s="14">
        <v>22</v>
      </c>
    </row>
    <row r="30" s="4" customFormat="1" spans="3:10">
      <c r="C30" s="17" t="s">
        <v>19</v>
      </c>
      <c r="D30" s="17">
        <f>COUNTIF(C2:C22,"&lt;0.76")-COUNTIF(C2:C22,"&lt;0.685")</f>
        <v>1</v>
      </c>
      <c r="E30" s="17">
        <v>9</v>
      </c>
      <c r="F30" s="17">
        <v>7</v>
      </c>
      <c r="G30" s="15">
        <v>0.16</v>
      </c>
      <c r="H30" s="18">
        <v>-80</v>
      </c>
      <c r="I30" s="18">
        <v>420</v>
      </c>
      <c r="J30" s="14">
        <v>21</v>
      </c>
    </row>
    <row r="31" spans="3:6">
      <c r="C31" s="5" t="s">
        <v>20</v>
      </c>
      <c r="D31" s="5">
        <f>COUNTIF(C2:C22,"&lt;0.835")-COUNTIF(C2:C22,"&lt;0.76")</f>
        <v>5</v>
      </c>
      <c r="E31" s="5">
        <v>5</v>
      </c>
      <c r="F31" s="5">
        <v>5</v>
      </c>
    </row>
    <row r="32" s="3" customFormat="1" spans="3:6">
      <c r="C32" s="16" t="s">
        <v>21</v>
      </c>
      <c r="D32" s="16">
        <f>COUNTIF(C2:C22,"&lt;0.91")-COUNTIF(C2:C22,"&lt;0.835")</f>
        <v>5</v>
      </c>
      <c r="E32" s="16">
        <v>3</v>
      </c>
      <c r="F32" s="16">
        <v>2</v>
      </c>
    </row>
    <row r="33" spans="3:5">
      <c r="C33" s="5" t="s">
        <v>22</v>
      </c>
      <c r="D33" s="5">
        <f>COUNTIF(C2:C22,"&lt;0.985")-COUNTIF(C2:C22,"&lt;0.91")</f>
        <v>4</v>
      </c>
      <c r="E33" s="5"/>
    </row>
    <row r="34" spans="3:5">
      <c r="C34" s="5" t="s">
        <v>23</v>
      </c>
      <c r="D34" s="5">
        <f>COUNTIF(C2:C22,"&lt;1.06")-COUNTIF(C2:C22,"&lt;0.985")</f>
        <v>0</v>
      </c>
      <c r="E34" s="5"/>
    </row>
    <row r="35" spans="3:5">
      <c r="C35" s="5" t="s">
        <v>24</v>
      </c>
      <c r="D35" s="5">
        <f>COUNTIF(C2:C22,"&lt;1.135")-COUNTIF(C2:C22,"&lt;1.06")</f>
        <v>0</v>
      </c>
      <c r="E35" s="5"/>
    </row>
    <row r="36" spans="3:5">
      <c r="C36" s="5" t="s">
        <v>25</v>
      </c>
      <c r="D36" s="5">
        <f>COUNTIF(C2:C22,"&lt;1.21")-COUNTIF(C2:C22,"&lt;1.135")</f>
        <v>1</v>
      </c>
      <c r="E36" s="5"/>
    </row>
    <row r="37" spans="7:8">
      <c r="G37" s="5">
        <v>0.57</v>
      </c>
      <c r="H37" s="5">
        <v>0.041</v>
      </c>
    </row>
    <row r="38" spans="7:8">
      <c r="G38" s="5">
        <v>0.725</v>
      </c>
      <c r="H38" s="5">
        <v>0.076</v>
      </c>
    </row>
    <row r="39" spans="7:8">
      <c r="G39" s="5">
        <v>0.801</v>
      </c>
      <c r="H39" s="5">
        <v>0.094</v>
      </c>
    </row>
  </sheetData>
  <pageMargins left="0.75" right="0.75" top="1" bottom="1" header="0.5" footer="0.5"/>
  <headerFooter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2"/>
  <sheetViews>
    <sheetView topLeftCell="A10" workbookViewId="0">
      <selection activeCell="A21" sqref="$A21:$XFD21"/>
    </sheetView>
  </sheetViews>
  <sheetFormatPr defaultColWidth="9" defaultRowHeight="13.5"/>
  <cols>
    <col min="3" max="4" width="18.125" customWidth="1"/>
    <col min="10" max="10" width="12.625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>
      <c r="A2" s="6">
        <v>55</v>
      </c>
      <c r="B2" s="7">
        <v>55</v>
      </c>
      <c r="C2" s="7">
        <v>0.471357107162476</v>
      </c>
      <c r="D2" s="7">
        <v>0.00975704193115234</v>
      </c>
      <c r="E2" s="7">
        <v>10</v>
      </c>
      <c r="F2" s="7">
        <v>5</v>
      </c>
      <c r="G2" s="7">
        <v>0</v>
      </c>
      <c r="H2" s="7">
        <v>5</v>
      </c>
      <c r="I2" s="7">
        <v>1</v>
      </c>
      <c r="J2" s="7">
        <v>0.666666666666667</v>
      </c>
      <c r="K2" s="7">
        <v>0.8</v>
      </c>
      <c r="L2" s="7">
        <v>0.5</v>
      </c>
      <c r="M2" s="7">
        <v>0.5</v>
      </c>
      <c r="N2" s="7">
        <v>0.75</v>
      </c>
    </row>
    <row r="3" spans="1:14">
      <c r="A3" s="6">
        <v>59</v>
      </c>
      <c r="B3" s="7">
        <v>59</v>
      </c>
      <c r="C3" s="7">
        <v>0.475740194320679</v>
      </c>
      <c r="D3" s="7">
        <v>0.0055694580078125</v>
      </c>
      <c r="E3" s="7">
        <v>10</v>
      </c>
      <c r="F3" s="7">
        <v>6</v>
      </c>
      <c r="G3" s="7">
        <v>0</v>
      </c>
      <c r="H3" s="7">
        <v>4</v>
      </c>
      <c r="I3" s="7">
        <v>1</v>
      </c>
      <c r="J3" s="7">
        <v>0.625</v>
      </c>
      <c r="K3" s="7">
        <v>0.769230769230769</v>
      </c>
      <c r="L3" s="7">
        <v>0.6</v>
      </c>
      <c r="M3" s="7">
        <v>0.4</v>
      </c>
      <c r="N3" s="7">
        <v>0.7</v>
      </c>
    </row>
    <row r="4" spans="1:14">
      <c r="A4" s="6">
        <v>19</v>
      </c>
      <c r="B4" s="7">
        <v>19</v>
      </c>
      <c r="C4" s="7">
        <v>0.606020212173462</v>
      </c>
      <c r="D4" s="7">
        <v>0.0171260833740234</v>
      </c>
      <c r="E4" s="7">
        <v>10</v>
      </c>
      <c r="F4" s="7">
        <v>5</v>
      </c>
      <c r="G4" s="7">
        <v>0</v>
      </c>
      <c r="H4" s="7">
        <v>5</v>
      </c>
      <c r="I4" s="7">
        <v>1</v>
      </c>
      <c r="J4" s="7">
        <v>0.666666666666667</v>
      </c>
      <c r="K4" s="7">
        <v>0.8</v>
      </c>
      <c r="L4" s="7">
        <v>0.5</v>
      </c>
      <c r="M4" s="7">
        <v>0.5</v>
      </c>
      <c r="N4" s="7">
        <v>0.75</v>
      </c>
    </row>
    <row r="5" spans="1:14">
      <c r="A5" s="6">
        <v>12</v>
      </c>
      <c r="B5" s="7">
        <v>12</v>
      </c>
      <c r="C5" s="7">
        <v>0.578823804855347</v>
      </c>
      <c r="D5" s="7">
        <v>0.00784742832183838</v>
      </c>
      <c r="E5" s="7">
        <v>10</v>
      </c>
      <c r="F5" s="7">
        <v>7</v>
      </c>
      <c r="G5" s="7">
        <v>0</v>
      </c>
      <c r="H5" s="7">
        <v>3</v>
      </c>
      <c r="I5" s="7">
        <v>1</v>
      </c>
      <c r="J5" s="7">
        <v>0.588235294117647</v>
      </c>
      <c r="K5" s="7">
        <v>0.740740740740741</v>
      </c>
      <c r="L5" s="7">
        <v>0.7</v>
      </c>
      <c r="M5" s="7">
        <v>0.3</v>
      </c>
      <c r="N5" s="7">
        <v>0.65</v>
      </c>
    </row>
    <row r="6" s="1" customFormat="1" spans="1:14">
      <c r="A6" s="8">
        <v>44</v>
      </c>
      <c r="B6" s="9">
        <v>44</v>
      </c>
      <c r="C6" s="9">
        <v>0.579375267028809</v>
      </c>
      <c r="D6" s="9">
        <v>0.00989007949829102</v>
      </c>
      <c r="E6" s="9">
        <v>10</v>
      </c>
      <c r="F6" s="9">
        <v>6</v>
      </c>
      <c r="G6" s="9">
        <v>0</v>
      </c>
      <c r="H6" s="9">
        <v>4</v>
      </c>
      <c r="I6" s="9">
        <v>1</v>
      </c>
      <c r="J6" s="9">
        <v>0.625</v>
      </c>
      <c r="K6" s="9">
        <v>0.769230769230769</v>
      </c>
      <c r="L6" s="9">
        <v>0.6</v>
      </c>
      <c r="M6" s="9">
        <v>0.4</v>
      </c>
      <c r="N6" s="9">
        <v>0.7</v>
      </c>
    </row>
    <row r="7" spans="1:14">
      <c r="A7" s="6">
        <v>84</v>
      </c>
      <c r="B7" s="7">
        <v>84</v>
      </c>
      <c r="C7" s="7">
        <v>0.710006833076477</v>
      </c>
      <c r="D7" s="7">
        <v>0.00908374786376953</v>
      </c>
      <c r="E7" s="7">
        <v>10</v>
      </c>
      <c r="F7" s="7">
        <v>5</v>
      </c>
      <c r="G7" s="7">
        <v>0</v>
      </c>
      <c r="H7" s="7">
        <v>5</v>
      </c>
      <c r="I7" s="7">
        <v>1</v>
      </c>
      <c r="J7" s="7">
        <v>0.666666666666667</v>
      </c>
      <c r="K7" s="7">
        <v>0.8</v>
      </c>
      <c r="L7" s="7">
        <v>0.5</v>
      </c>
      <c r="M7" s="7">
        <v>0.5</v>
      </c>
      <c r="N7" s="7">
        <v>0.75</v>
      </c>
    </row>
    <row r="8" spans="1:14">
      <c r="A8" s="6">
        <v>40</v>
      </c>
      <c r="B8" s="7">
        <v>40</v>
      </c>
      <c r="C8" s="7">
        <v>0.792062044143677</v>
      </c>
      <c r="D8" s="7">
        <v>0.0185079574584961</v>
      </c>
      <c r="E8" s="7">
        <v>10</v>
      </c>
      <c r="F8" s="7">
        <v>5</v>
      </c>
      <c r="G8" s="7">
        <v>0</v>
      </c>
      <c r="H8" s="7">
        <v>5</v>
      </c>
      <c r="I8" s="7">
        <v>1</v>
      </c>
      <c r="J8" s="7">
        <v>0.666666666666667</v>
      </c>
      <c r="K8" s="7">
        <v>0.8</v>
      </c>
      <c r="L8" s="7">
        <v>0.5</v>
      </c>
      <c r="M8" s="7">
        <v>0.5</v>
      </c>
      <c r="N8" s="7">
        <v>0.75</v>
      </c>
    </row>
    <row r="9" spans="1:14">
      <c r="A9" s="6">
        <v>22</v>
      </c>
      <c r="B9" s="7">
        <v>22</v>
      </c>
      <c r="C9" s="7">
        <v>0.768659114837646</v>
      </c>
      <c r="D9" s="7">
        <v>0.0440047979354858</v>
      </c>
      <c r="E9" s="7">
        <v>10</v>
      </c>
      <c r="F9" s="7">
        <v>7</v>
      </c>
      <c r="G9" s="7">
        <v>0</v>
      </c>
      <c r="H9" s="7">
        <v>3</v>
      </c>
      <c r="I9" s="7">
        <v>1</v>
      </c>
      <c r="J9" s="7">
        <v>0.588235294117647</v>
      </c>
      <c r="K9" s="7">
        <v>0.740740740740741</v>
      </c>
      <c r="L9" s="7">
        <v>0.7</v>
      </c>
      <c r="M9" s="7">
        <v>0.3</v>
      </c>
      <c r="N9" s="7">
        <v>0.65</v>
      </c>
    </row>
    <row r="10" spans="1:14">
      <c r="A10" s="6">
        <v>81</v>
      </c>
      <c r="B10" s="7">
        <v>81</v>
      </c>
      <c r="C10" s="7">
        <v>0.777614712715149</v>
      </c>
      <c r="D10" s="7">
        <v>0.0385898351669312</v>
      </c>
      <c r="E10" s="7">
        <v>10</v>
      </c>
      <c r="F10" s="7">
        <v>4</v>
      </c>
      <c r="G10" s="7">
        <v>0</v>
      </c>
      <c r="H10" s="7">
        <v>6</v>
      </c>
      <c r="I10" s="7">
        <v>1</v>
      </c>
      <c r="J10" s="7">
        <v>0.714285714285714</v>
      </c>
      <c r="K10" s="7">
        <v>0.833333333333333</v>
      </c>
      <c r="L10" s="7">
        <v>0.4</v>
      </c>
      <c r="M10" s="7">
        <v>0.6</v>
      </c>
      <c r="N10" s="7">
        <v>0.8</v>
      </c>
    </row>
    <row r="11" spans="1:14">
      <c r="A11" s="6">
        <v>2</v>
      </c>
      <c r="B11" s="7">
        <v>2</v>
      </c>
      <c r="C11" s="7">
        <v>0.782570600509644</v>
      </c>
      <c r="D11" s="7">
        <v>0.0511977672576904</v>
      </c>
      <c r="E11" s="7">
        <v>10</v>
      </c>
      <c r="F11" s="7">
        <v>8</v>
      </c>
      <c r="G11" s="7">
        <v>0</v>
      </c>
      <c r="H11" s="7">
        <v>2</v>
      </c>
      <c r="I11" s="7">
        <v>1</v>
      </c>
      <c r="J11" s="7">
        <v>0.555555555555556</v>
      </c>
      <c r="K11" s="7">
        <v>0.714285714285714</v>
      </c>
      <c r="L11" s="7">
        <v>0.8</v>
      </c>
      <c r="M11" s="7">
        <v>0.2</v>
      </c>
      <c r="N11" s="7">
        <v>0.6</v>
      </c>
    </row>
    <row r="12" spans="1:14">
      <c r="A12" s="6">
        <v>40</v>
      </c>
      <c r="B12" s="7">
        <v>40</v>
      </c>
      <c r="C12" s="7">
        <v>0.792062044143677</v>
      </c>
      <c r="D12" s="7">
        <v>0.0185079574584961</v>
      </c>
      <c r="E12" s="7">
        <v>10</v>
      </c>
      <c r="F12" s="7">
        <v>5</v>
      </c>
      <c r="G12" s="7">
        <v>0</v>
      </c>
      <c r="H12" s="7">
        <v>5</v>
      </c>
      <c r="I12" s="7">
        <v>1</v>
      </c>
      <c r="J12" s="7">
        <v>0.666666666666667</v>
      </c>
      <c r="K12" s="7">
        <v>0.8</v>
      </c>
      <c r="L12" s="7">
        <v>0.5</v>
      </c>
      <c r="M12" s="7">
        <v>0.5</v>
      </c>
      <c r="N12" s="7">
        <v>0.75</v>
      </c>
    </row>
    <row r="13" spans="1:14">
      <c r="A13" s="6">
        <v>17</v>
      </c>
      <c r="B13" s="7">
        <v>17</v>
      </c>
      <c r="C13" s="7">
        <v>0.802490711212158</v>
      </c>
      <c r="D13" s="7">
        <v>0.0230822563171387</v>
      </c>
      <c r="E13" s="7">
        <v>10</v>
      </c>
      <c r="F13" s="7">
        <v>5</v>
      </c>
      <c r="G13" s="7">
        <v>0</v>
      </c>
      <c r="H13" s="7">
        <v>5</v>
      </c>
      <c r="I13" s="7">
        <v>1</v>
      </c>
      <c r="J13" s="7">
        <v>0.666666666666667</v>
      </c>
      <c r="K13" s="7">
        <v>0.8</v>
      </c>
      <c r="L13" s="7">
        <v>0.5</v>
      </c>
      <c r="M13" s="7">
        <v>0.5</v>
      </c>
      <c r="N13" s="7">
        <v>0.75</v>
      </c>
    </row>
    <row r="14" spans="1:14">
      <c r="A14" s="6">
        <v>76</v>
      </c>
      <c r="B14" s="7">
        <v>76</v>
      </c>
      <c r="C14" s="7">
        <v>0.827271580696106</v>
      </c>
      <c r="D14" s="7">
        <v>0.122797250747681</v>
      </c>
      <c r="E14" s="7">
        <v>10</v>
      </c>
      <c r="F14" s="7">
        <v>5</v>
      </c>
      <c r="G14" s="7">
        <v>0</v>
      </c>
      <c r="H14" s="7">
        <v>5</v>
      </c>
      <c r="I14" s="7">
        <v>1</v>
      </c>
      <c r="J14" s="7">
        <v>0.666666666666667</v>
      </c>
      <c r="K14" s="7">
        <v>0.8</v>
      </c>
      <c r="L14" s="7">
        <v>0.5</v>
      </c>
      <c r="M14" s="7">
        <v>0.5</v>
      </c>
      <c r="N14" s="7">
        <v>0.75</v>
      </c>
    </row>
    <row r="15" spans="1:14">
      <c r="A15" s="6">
        <v>6</v>
      </c>
      <c r="B15" s="7">
        <v>6</v>
      </c>
      <c r="C15" s="7">
        <v>0.825859069824219</v>
      </c>
      <c r="D15" s="7">
        <v>0.0527646541595459</v>
      </c>
      <c r="E15" s="7">
        <v>10</v>
      </c>
      <c r="F15" s="7">
        <v>5</v>
      </c>
      <c r="G15" s="7">
        <v>0</v>
      </c>
      <c r="H15" s="7">
        <v>5</v>
      </c>
      <c r="I15" s="7">
        <v>1</v>
      </c>
      <c r="J15" s="7">
        <v>0.666666666666667</v>
      </c>
      <c r="K15" s="7">
        <v>0.8</v>
      </c>
      <c r="L15" s="7">
        <v>0.5</v>
      </c>
      <c r="M15" s="7">
        <v>0.5</v>
      </c>
      <c r="N15" s="7">
        <v>0.75</v>
      </c>
    </row>
    <row r="16" spans="1:14">
      <c r="A16" s="6">
        <v>36</v>
      </c>
      <c r="B16" s="7">
        <v>36</v>
      </c>
      <c r="C16" s="7">
        <v>0.845277667045593</v>
      </c>
      <c r="D16" s="7">
        <v>0.0597842931747437</v>
      </c>
      <c r="E16" s="7">
        <v>10</v>
      </c>
      <c r="F16" s="7">
        <v>8</v>
      </c>
      <c r="G16" s="7">
        <v>0</v>
      </c>
      <c r="H16" s="7">
        <v>2</v>
      </c>
      <c r="I16" s="7">
        <v>1</v>
      </c>
      <c r="J16" s="7">
        <v>0.555555555555556</v>
      </c>
      <c r="K16" s="7">
        <v>0.714285714285714</v>
      </c>
      <c r="L16" s="7">
        <v>0.8</v>
      </c>
      <c r="M16" s="7">
        <v>0.2</v>
      </c>
      <c r="N16" s="7">
        <v>0.6</v>
      </c>
    </row>
    <row r="17" spans="1:14">
      <c r="A17" s="6">
        <v>63</v>
      </c>
      <c r="B17" s="7">
        <v>63</v>
      </c>
      <c r="C17" s="7">
        <v>0.882025837898254</v>
      </c>
      <c r="D17" s="7">
        <v>0.179218649864197</v>
      </c>
      <c r="E17" s="7">
        <v>10</v>
      </c>
      <c r="F17" s="7">
        <v>8</v>
      </c>
      <c r="G17" s="7">
        <v>0</v>
      </c>
      <c r="H17" s="7">
        <v>2</v>
      </c>
      <c r="I17" s="7">
        <v>1</v>
      </c>
      <c r="J17" s="7">
        <v>0.555555555555556</v>
      </c>
      <c r="K17" s="7">
        <v>0.714285714285714</v>
      </c>
      <c r="L17" s="7">
        <v>0.8</v>
      </c>
      <c r="M17" s="7">
        <v>0.2</v>
      </c>
      <c r="N17" s="7">
        <v>0.6</v>
      </c>
    </row>
    <row r="18" spans="1:14">
      <c r="A18" s="6">
        <v>43</v>
      </c>
      <c r="B18" s="7">
        <v>43</v>
      </c>
      <c r="C18" s="7">
        <v>0.888309717178345</v>
      </c>
      <c r="D18" s="7">
        <v>0.139370918273926</v>
      </c>
      <c r="E18" s="7">
        <v>10</v>
      </c>
      <c r="F18" s="7">
        <v>7</v>
      </c>
      <c r="G18" s="7">
        <v>0</v>
      </c>
      <c r="H18" s="7">
        <v>3</v>
      </c>
      <c r="I18" s="7">
        <v>1</v>
      </c>
      <c r="J18" s="7">
        <v>0.588235294117647</v>
      </c>
      <c r="K18" s="7">
        <v>0.740740740740741</v>
      </c>
      <c r="L18" s="7">
        <v>0.7</v>
      </c>
      <c r="M18" s="7">
        <v>0.3</v>
      </c>
      <c r="N18" s="7">
        <v>0.65</v>
      </c>
    </row>
    <row r="19" spans="1:14">
      <c r="A19" s="6">
        <v>18</v>
      </c>
      <c r="B19" s="7">
        <v>18</v>
      </c>
      <c r="C19" s="7">
        <v>1.17620837688446</v>
      </c>
      <c r="D19" s="7">
        <v>0.202372550964355</v>
      </c>
      <c r="E19" s="7">
        <v>10</v>
      </c>
      <c r="F19" s="7">
        <v>4</v>
      </c>
      <c r="G19" s="7">
        <v>0</v>
      </c>
      <c r="H19" s="7">
        <v>6</v>
      </c>
      <c r="I19" s="7">
        <v>1</v>
      </c>
      <c r="J19" s="7">
        <v>0.714285714285714</v>
      </c>
      <c r="K19" s="7">
        <v>0.833333333333333</v>
      </c>
      <c r="L19" s="7">
        <v>0.4</v>
      </c>
      <c r="M19" s="7">
        <v>0.6</v>
      </c>
      <c r="N19" s="7">
        <v>0.8</v>
      </c>
    </row>
    <row r="20" spans="1:14">
      <c r="A20" s="6">
        <v>14</v>
      </c>
      <c r="B20" s="7">
        <v>14</v>
      </c>
      <c r="C20" s="7">
        <v>0.890965580940247</v>
      </c>
      <c r="D20" s="7">
        <v>0.157147407531738</v>
      </c>
      <c r="E20" s="7">
        <v>10</v>
      </c>
      <c r="F20" s="7">
        <v>5</v>
      </c>
      <c r="G20" s="7">
        <v>0</v>
      </c>
      <c r="H20" s="7">
        <v>5</v>
      </c>
      <c r="I20" s="7">
        <v>1</v>
      </c>
      <c r="J20" s="7">
        <v>0.666666666666667</v>
      </c>
      <c r="K20" s="7">
        <v>0.8</v>
      </c>
      <c r="L20" s="7">
        <v>0.5</v>
      </c>
      <c r="M20" s="7">
        <v>0.5</v>
      </c>
      <c r="N20" s="7">
        <v>0.75</v>
      </c>
    </row>
    <row r="21" s="2" customFormat="1" spans="1:14">
      <c r="A21" s="10">
        <v>80</v>
      </c>
      <c r="B21" s="11">
        <v>80</v>
      </c>
      <c r="C21" s="11">
        <v>0.909982204437256</v>
      </c>
      <c r="D21" s="11">
        <v>0.198383212089539</v>
      </c>
      <c r="E21" s="11">
        <v>10</v>
      </c>
      <c r="F21" s="11">
        <v>9</v>
      </c>
      <c r="G21" s="11">
        <v>0</v>
      </c>
      <c r="H21" s="11">
        <v>1</v>
      </c>
      <c r="I21" s="11">
        <v>1</v>
      </c>
      <c r="J21" s="11">
        <v>0.526315789473684</v>
      </c>
      <c r="K21" s="11">
        <v>0.689655172413793</v>
      </c>
      <c r="L21" s="11">
        <v>0.9</v>
      </c>
      <c r="M21" s="11">
        <v>0.1</v>
      </c>
      <c r="N21" s="11">
        <v>0.55</v>
      </c>
    </row>
    <row r="22" spans="1:14">
      <c r="A22" s="6">
        <v>10</v>
      </c>
      <c r="B22" s="7">
        <v>10</v>
      </c>
      <c r="C22" s="7">
        <v>0.942210555076599</v>
      </c>
      <c r="D22" s="7">
        <v>0.160889387130737</v>
      </c>
      <c r="E22" s="7">
        <v>10</v>
      </c>
      <c r="F22" s="7">
        <v>4</v>
      </c>
      <c r="G22" s="7">
        <v>0</v>
      </c>
      <c r="H22" s="7">
        <v>6</v>
      </c>
      <c r="I22" s="7">
        <v>1</v>
      </c>
      <c r="J22" s="7">
        <v>0.714285714285714</v>
      </c>
      <c r="K22" s="7">
        <v>0.833333333333333</v>
      </c>
      <c r="L22" s="7">
        <v>0.4</v>
      </c>
      <c r="M22" s="7">
        <v>0.6</v>
      </c>
      <c r="N22" s="7">
        <v>0.8</v>
      </c>
    </row>
    <row r="23" spans="1:14">
      <c r="A23" s="6">
        <v>60</v>
      </c>
      <c r="B23" s="7">
        <v>60</v>
      </c>
      <c r="C23" s="7">
        <v>0.950549483299255</v>
      </c>
      <c r="D23" s="7">
        <v>0.064454197883606</v>
      </c>
      <c r="E23" s="7">
        <v>10</v>
      </c>
      <c r="F23" s="7">
        <v>2</v>
      </c>
      <c r="G23" s="7">
        <v>0</v>
      </c>
      <c r="H23" s="7">
        <v>8</v>
      </c>
      <c r="I23" s="7">
        <v>1</v>
      </c>
      <c r="J23" s="7">
        <v>0.833333333333333</v>
      </c>
      <c r="K23" s="7">
        <v>0.909090909090909</v>
      </c>
      <c r="L23" s="7">
        <v>0.2</v>
      </c>
      <c r="M23" s="7">
        <v>0.8</v>
      </c>
      <c r="N23" s="7">
        <v>0.9</v>
      </c>
    </row>
    <row r="24" spans="1:14">
      <c r="A24" s="6">
        <v>71</v>
      </c>
      <c r="B24" s="7">
        <v>71</v>
      </c>
      <c r="C24" s="7">
        <v>0.962655186653137</v>
      </c>
      <c r="D24" s="7">
        <v>0.0840179920196533</v>
      </c>
      <c r="E24" s="7">
        <v>10</v>
      </c>
      <c r="F24" s="7">
        <v>6</v>
      </c>
      <c r="G24" s="7">
        <v>0</v>
      </c>
      <c r="H24" s="7">
        <v>4</v>
      </c>
      <c r="I24" s="7">
        <v>1</v>
      </c>
      <c r="J24" s="7">
        <v>0.625</v>
      </c>
      <c r="K24" s="7">
        <v>0.769230769230769</v>
      </c>
      <c r="L24" s="7">
        <v>0.6</v>
      </c>
      <c r="M24" s="7">
        <v>0.4</v>
      </c>
      <c r="N24" s="7">
        <v>0.7</v>
      </c>
    </row>
    <row r="25" customFormat="1" spans="1:14">
      <c r="A25" s="6">
        <v>66</v>
      </c>
      <c r="B25" s="7">
        <v>66</v>
      </c>
      <c r="C25" s="7">
        <v>0.985759258270264</v>
      </c>
      <c r="D25" s="7">
        <v>0.142184734344482</v>
      </c>
      <c r="E25" s="7">
        <v>10</v>
      </c>
      <c r="F25" s="7">
        <v>6</v>
      </c>
      <c r="G25" s="7">
        <v>0</v>
      </c>
      <c r="H25" s="7">
        <v>4</v>
      </c>
      <c r="I25" s="7">
        <v>1</v>
      </c>
      <c r="J25" s="7">
        <v>0.625</v>
      </c>
      <c r="K25" s="7">
        <v>0.769230769230769</v>
      </c>
      <c r="L25" s="7">
        <v>0.6</v>
      </c>
      <c r="M25" s="7">
        <v>0.4</v>
      </c>
      <c r="N25" s="7">
        <v>0.7</v>
      </c>
    </row>
    <row r="26" spans="3:14">
      <c r="C26" s="5">
        <f>AVERAGE(C2:C25)</f>
        <v>0.800994048515956</v>
      </c>
      <c r="D26" s="5">
        <f>AVERAGE(D2:D25)</f>
        <v>0.0756895691156387</v>
      </c>
      <c r="J26" s="5">
        <f>AVERAGE(J2:J25)</f>
        <v>0.643078283945157</v>
      </c>
      <c r="K26" s="5">
        <f>AVERAGE(K2:K25)</f>
        <v>0.780864521812798</v>
      </c>
      <c r="L26" s="5">
        <f>AVERAGE(L2:L25)</f>
        <v>0.570833333333333</v>
      </c>
      <c r="M26" s="5">
        <f>AVERAGE(M2:M25)</f>
        <v>0.429166666666667</v>
      </c>
      <c r="N26" s="5">
        <f>AVERAGE(N2:N25)</f>
        <v>0.714583333333333</v>
      </c>
    </row>
    <row r="27" spans="12:13">
      <c r="L27" s="5">
        <f>AVERAGE(L3:L26)</f>
        <v>0.573784722222222</v>
      </c>
      <c r="M27" s="5">
        <f>AVERAGE(M3:M26)</f>
        <v>0.426215277777778</v>
      </c>
    </row>
    <row r="28" spans="3:9">
      <c r="C28" s="12" t="s">
        <v>13</v>
      </c>
      <c r="D28" s="5" t="s">
        <v>14</v>
      </c>
      <c r="E28" s="5" t="s">
        <v>96</v>
      </c>
      <c r="F28" s="5" t="s">
        <v>98</v>
      </c>
      <c r="G28" s="13" t="s">
        <v>26</v>
      </c>
      <c r="H28" s="14"/>
      <c r="I28" s="14"/>
    </row>
    <row r="29" spans="3:10">
      <c r="C29" s="5" t="s">
        <v>15</v>
      </c>
      <c r="D29" s="5">
        <f>COUNTIF(C2:C25,"&lt;0.46")-COUNTIF(C2:C25,"&lt;0.385")</f>
        <v>0</v>
      </c>
      <c r="E29" s="5"/>
      <c r="G29" s="15"/>
      <c r="H29" s="14"/>
      <c r="I29" s="14"/>
      <c r="J29" s="14"/>
    </row>
    <row r="30" spans="3:10">
      <c r="C30" s="5" t="s">
        <v>16</v>
      </c>
      <c r="D30" s="5">
        <f>COUNTIF(C2:C25,"&lt;0.535")-COUNTIF(C2:C25,"&lt;0.46")</f>
        <v>2</v>
      </c>
      <c r="E30" s="5"/>
      <c r="G30" s="15">
        <v>0.04</v>
      </c>
      <c r="H30" s="14">
        <v>-20</v>
      </c>
      <c r="I30" s="14">
        <v>480</v>
      </c>
      <c r="J30" s="14">
        <v>24</v>
      </c>
    </row>
    <row r="31" s="3" customFormat="1" spans="3:10">
      <c r="C31" s="16" t="s">
        <v>17</v>
      </c>
      <c r="D31" s="16">
        <f>COUNTIF(C2:C25,"&lt;0.61")-COUNTIF(C2:C25,"&lt;0.535")</f>
        <v>3</v>
      </c>
      <c r="E31" s="16">
        <v>3</v>
      </c>
      <c r="F31" s="16">
        <v>2</v>
      </c>
      <c r="G31" s="15">
        <v>0.08</v>
      </c>
      <c r="H31" s="14">
        <v>-40</v>
      </c>
      <c r="I31" s="14">
        <v>460</v>
      </c>
      <c r="J31" s="14">
        <v>23</v>
      </c>
    </row>
    <row r="32" spans="3:10">
      <c r="C32" s="5" t="s">
        <v>18</v>
      </c>
      <c r="D32" s="5">
        <f>COUNTIF(C2:C25,"&lt;0.685")-COUNTIF(C2:C25,"&lt;0.61")</f>
        <v>0</v>
      </c>
      <c r="E32" s="5">
        <v>5</v>
      </c>
      <c r="F32" s="5">
        <v>5</v>
      </c>
      <c r="G32" s="15">
        <v>0.12</v>
      </c>
      <c r="H32" s="14">
        <v>-60</v>
      </c>
      <c r="I32" s="14">
        <v>440</v>
      </c>
      <c r="J32" s="14">
        <v>22</v>
      </c>
    </row>
    <row r="33" s="4" customFormat="1" spans="3:10">
      <c r="C33" s="17" t="s">
        <v>19</v>
      </c>
      <c r="D33" s="17">
        <f>COUNTIF(C2:C25,"&lt;0.76")-COUNTIF(C2:C25,"&lt;0.685")</f>
        <v>1</v>
      </c>
      <c r="E33" s="17">
        <v>9</v>
      </c>
      <c r="F33" s="17">
        <v>7</v>
      </c>
      <c r="G33" s="15">
        <v>0.16</v>
      </c>
      <c r="H33" s="18">
        <v>-80</v>
      </c>
      <c r="I33" s="18">
        <v>420</v>
      </c>
      <c r="J33" s="14">
        <v>21</v>
      </c>
    </row>
    <row r="34" spans="3:6">
      <c r="C34" s="5" t="s">
        <v>20</v>
      </c>
      <c r="D34" s="5">
        <f>COUNTIF(C2:C25,"&lt;0.835")-COUNTIF(C2:C25,"&lt;0.76")</f>
        <v>8</v>
      </c>
      <c r="E34" s="5">
        <v>5</v>
      </c>
      <c r="F34" s="5">
        <v>5</v>
      </c>
    </row>
    <row r="35" s="3" customFormat="1" spans="3:6">
      <c r="C35" s="16" t="s">
        <v>21</v>
      </c>
      <c r="D35" s="16">
        <f>COUNTIF(C2:C25,"&lt;0.91")-COUNTIF(C2:C25,"&lt;0.835")</f>
        <v>5</v>
      </c>
      <c r="E35" s="16">
        <v>3</v>
      </c>
      <c r="F35" s="16">
        <v>2</v>
      </c>
    </row>
    <row r="36" spans="3:5">
      <c r="C36" s="5" t="s">
        <v>22</v>
      </c>
      <c r="D36" s="5">
        <f>COUNTIF(C2:C25,"&lt;0.985")-COUNTIF(C2:C25,"&lt;0.91")</f>
        <v>3</v>
      </c>
      <c r="E36" s="5"/>
    </row>
    <row r="37" spans="3:5">
      <c r="C37" s="5" t="s">
        <v>23</v>
      </c>
      <c r="D37" s="5">
        <f>COUNTIF(C2:C25,"&lt;1.06")-COUNTIF(C2:C25,"&lt;0.985")</f>
        <v>1</v>
      </c>
      <c r="E37" s="5"/>
    </row>
    <row r="38" spans="3:5">
      <c r="C38" s="5" t="s">
        <v>24</v>
      </c>
      <c r="D38" s="5">
        <f>COUNTIF(C2:C25,"&lt;1.135")-COUNTIF(C2:C25,"&lt;1.06")</f>
        <v>0</v>
      </c>
      <c r="E38" s="5"/>
    </row>
    <row r="39" spans="3:5">
      <c r="C39" s="5" t="s">
        <v>25</v>
      </c>
      <c r="D39" s="5">
        <f>COUNTIF(C2:C25,"&lt;1.21")-COUNTIF(C2:C25,"&lt;1.135")</f>
        <v>1</v>
      </c>
      <c r="E39" s="5"/>
    </row>
    <row r="40" spans="7:8">
      <c r="G40" s="5">
        <v>0.57</v>
      </c>
      <c r="H40" s="5">
        <v>0.041</v>
      </c>
    </row>
    <row r="41" spans="7:8">
      <c r="G41" s="5">
        <v>0.725</v>
      </c>
      <c r="H41" s="5">
        <v>0.076</v>
      </c>
    </row>
    <row r="42" spans="7:8">
      <c r="G42" s="5">
        <v>0.801</v>
      </c>
      <c r="H42" s="5">
        <v>0.094</v>
      </c>
    </row>
  </sheetData>
  <pageMargins left="0.75" right="0.75" top="1" bottom="1" header="0.5" footer="0.5"/>
  <headerFooter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1"/>
  <sheetViews>
    <sheetView topLeftCell="A10" workbookViewId="0">
      <selection activeCell="A21" sqref="$A21:$XFD21"/>
    </sheetView>
  </sheetViews>
  <sheetFormatPr defaultColWidth="9" defaultRowHeight="13.5"/>
  <cols>
    <col min="3" max="4" width="17.875" customWidth="1"/>
    <col min="10" max="11" width="12.625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>
      <c r="A2" s="6">
        <v>55</v>
      </c>
      <c r="B2" s="7">
        <v>55</v>
      </c>
      <c r="C2" s="7">
        <v>0.471357107162476</v>
      </c>
      <c r="D2" s="7">
        <v>0.00975704193115234</v>
      </c>
      <c r="E2" s="7">
        <v>10</v>
      </c>
      <c r="F2" s="7">
        <v>5</v>
      </c>
      <c r="G2" s="7">
        <v>0</v>
      </c>
      <c r="H2" s="7">
        <v>5</v>
      </c>
      <c r="I2" s="7">
        <v>1</v>
      </c>
      <c r="J2" s="7">
        <v>0.666666666666667</v>
      </c>
      <c r="K2" s="7">
        <v>0.8</v>
      </c>
      <c r="L2" s="7">
        <v>0.5</v>
      </c>
      <c r="M2" s="7">
        <v>0.5</v>
      </c>
      <c r="N2" s="7">
        <v>0.75</v>
      </c>
    </row>
    <row r="3" spans="1:14">
      <c r="A3" s="6">
        <v>59</v>
      </c>
      <c r="B3" s="7">
        <v>59</v>
      </c>
      <c r="C3" s="7">
        <v>0.475740194320679</v>
      </c>
      <c r="D3" s="7">
        <v>0.0055694580078125</v>
      </c>
      <c r="E3" s="7">
        <v>10</v>
      </c>
      <c r="F3" s="7">
        <v>6</v>
      </c>
      <c r="G3" s="7">
        <v>0</v>
      </c>
      <c r="H3" s="7">
        <v>4</v>
      </c>
      <c r="I3" s="7">
        <v>1</v>
      </c>
      <c r="J3" s="7">
        <v>0.625</v>
      </c>
      <c r="K3" s="7">
        <v>0.769230769230769</v>
      </c>
      <c r="L3" s="7">
        <v>0.6</v>
      </c>
      <c r="M3" s="7">
        <v>0.4</v>
      </c>
      <c r="N3" s="7">
        <v>0.7</v>
      </c>
    </row>
    <row r="4" spans="1:14">
      <c r="A4" s="6">
        <v>19</v>
      </c>
      <c r="B4" s="7">
        <v>19</v>
      </c>
      <c r="C4" s="7">
        <v>0.606020212173462</v>
      </c>
      <c r="D4" s="7">
        <v>0.0171260833740234</v>
      </c>
      <c r="E4" s="7">
        <v>10</v>
      </c>
      <c r="F4" s="7">
        <v>5</v>
      </c>
      <c r="G4" s="7">
        <v>0</v>
      </c>
      <c r="H4" s="7">
        <v>5</v>
      </c>
      <c r="I4" s="7">
        <v>1</v>
      </c>
      <c r="J4" s="7">
        <v>0.666666666666667</v>
      </c>
      <c r="K4" s="7">
        <v>0.8</v>
      </c>
      <c r="L4" s="7">
        <v>0.5</v>
      </c>
      <c r="M4" s="7">
        <v>0.5</v>
      </c>
      <c r="N4" s="7">
        <v>0.75</v>
      </c>
    </row>
    <row r="5" spans="1:14">
      <c r="A5" s="6">
        <v>12</v>
      </c>
      <c r="B5" s="7">
        <v>12</v>
      </c>
      <c r="C5" s="7">
        <v>0.578823804855347</v>
      </c>
      <c r="D5" s="7">
        <v>0.00784742832183838</v>
      </c>
      <c r="E5" s="7">
        <v>10</v>
      </c>
      <c r="F5" s="7">
        <v>7</v>
      </c>
      <c r="G5" s="7">
        <v>0</v>
      </c>
      <c r="H5" s="7">
        <v>3</v>
      </c>
      <c r="I5" s="7">
        <v>1</v>
      </c>
      <c r="J5" s="7">
        <v>0.588235294117647</v>
      </c>
      <c r="K5" s="7">
        <v>0.740740740740741</v>
      </c>
      <c r="L5" s="7">
        <v>0.7</v>
      </c>
      <c r="M5" s="7">
        <v>0.3</v>
      </c>
      <c r="N5" s="7">
        <v>0.65</v>
      </c>
    </row>
    <row r="6" s="1" customFormat="1" spans="1:14">
      <c r="A6" s="8">
        <v>44</v>
      </c>
      <c r="B6" s="9">
        <v>44</v>
      </c>
      <c r="C6" s="9">
        <v>0.579375267028809</v>
      </c>
      <c r="D6" s="9">
        <v>0.00989007949829102</v>
      </c>
      <c r="E6" s="9">
        <v>10</v>
      </c>
      <c r="F6" s="9">
        <v>6</v>
      </c>
      <c r="G6" s="9">
        <v>0</v>
      </c>
      <c r="H6" s="9">
        <v>4</v>
      </c>
      <c r="I6" s="9">
        <v>1</v>
      </c>
      <c r="J6" s="9">
        <v>0.625</v>
      </c>
      <c r="K6" s="9">
        <v>0.769230769230769</v>
      </c>
      <c r="L6" s="9">
        <v>0.6</v>
      </c>
      <c r="M6" s="9">
        <v>0.4</v>
      </c>
      <c r="N6" s="9">
        <v>0.7</v>
      </c>
    </row>
    <row r="7" spans="1:14">
      <c r="A7" s="6">
        <v>84</v>
      </c>
      <c r="B7" s="7">
        <v>84</v>
      </c>
      <c r="C7" s="7">
        <v>0.710006833076477</v>
      </c>
      <c r="D7" s="7">
        <v>0.00908374786376953</v>
      </c>
      <c r="E7" s="7">
        <v>10</v>
      </c>
      <c r="F7" s="7">
        <v>5</v>
      </c>
      <c r="G7" s="7">
        <v>0</v>
      </c>
      <c r="H7" s="7">
        <v>5</v>
      </c>
      <c r="I7" s="7">
        <v>1</v>
      </c>
      <c r="J7" s="7">
        <v>0.666666666666667</v>
      </c>
      <c r="K7" s="7">
        <v>0.8</v>
      </c>
      <c r="L7" s="7">
        <v>0.5</v>
      </c>
      <c r="M7" s="7">
        <v>0.5</v>
      </c>
      <c r="N7" s="7">
        <v>0.75</v>
      </c>
    </row>
    <row r="8" spans="1:14">
      <c r="A8" s="6">
        <v>40</v>
      </c>
      <c r="B8" s="7">
        <v>40</v>
      </c>
      <c r="C8" s="7">
        <v>0.792062044143677</v>
      </c>
      <c r="D8" s="7">
        <v>0.0185079574584961</v>
      </c>
      <c r="E8" s="7">
        <v>10</v>
      </c>
      <c r="F8" s="7">
        <v>5</v>
      </c>
      <c r="G8" s="7">
        <v>0</v>
      </c>
      <c r="H8" s="7">
        <v>5</v>
      </c>
      <c r="I8" s="7">
        <v>1</v>
      </c>
      <c r="J8" s="7">
        <v>0.666666666666667</v>
      </c>
      <c r="K8" s="7">
        <v>0.8</v>
      </c>
      <c r="L8" s="7">
        <v>0.5</v>
      </c>
      <c r="M8" s="7">
        <v>0.5</v>
      </c>
      <c r="N8" s="7">
        <v>0.75</v>
      </c>
    </row>
    <row r="9" spans="1:14">
      <c r="A9" s="6">
        <v>22</v>
      </c>
      <c r="B9" s="7">
        <v>22</v>
      </c>
      <c r="C9" s="7">
        <v>0.768659114837646</v>
      </c>
      <c r="D9" s="7">
        <v>0.0440047979354858</v>
      </c>
      <c r="E9" s="7">
        <v>10</v>
      </c>
      <c r="F9" s="7">
        <v>7</v>
      </c>
      <c r="G9" s="7">
        <v>0</v>
      </c>
      <c r="H9" s="7">
        <v>3</v>
      </c>
      <c r="I9" s="7">
        <v>1</v>
      </c>
      <c r="J9" s="7">
        <v>0.588235294117647</v>
      </c>
      <c r="K9" s="7">
        <v>0.740740740740741</v>
      </c>
      <c r="L9" s="7">
        <v>0.7</v>
      </c>
      <c r="M9" s="7">
        <v>0.3</v>
      </c>
      <c r="N9" s="7">
        <v>0.65</v>
      </c>
    </row>
    <row r="10" spans="1:14">
      <c r="A10" s="6">
        <v>81</v>
      </c>
      <c r="B10" s="7">
        <v>81</v>
      </c>
      <c r="C10" s="7">
        <v>0.777614712715149</v>
      </c>
      <c r="D10" s="7">
        <v>0.0385898351669312</v>
      </c>
      <c r="E10" s="7">
        <v>10</v>
      </c>
      <c r="F10" s="7">
        <v>4</v>
      </c>
      <c r="G10" s="7">
        <v>0</v>
      </c>
      <c r="H10" s="7">
        <v>6</v>
      </c>
      <c r="I10" s="7">
        <v>1</v>
      </c>
      <c r="J10" s="7">
        <v>0.714285714285714</v>
      </c>
      <c r="K10" s="7">
        <v>0.833333333333333</v>
      </c>
      <c r="L10" s="7">
        <v>0.4</v>
      </c>
      <c r="M10" s="7">
        <v>0.6</v>
      </c>
      <c r="N10" s="7">
        <v>0.8</v>
      </c>
    </row>
    <row r="11" spans="1:14">
      <c r="A11" s="6">
        <v>40</v>
      </c>
      <c r="B11" s="7">
        <v>40</v>
      </c>
      <c r="C11" s="7">
        <v>0.792062044143677</v>
      </c>
      <c r="D11" s="7">
        <v>0.0185079574584961</v>
      </c>
      <c r="E11" s="7">
        <v>10</v>
      </c>
      <c r="F11" s="7">
        <v>5</v>
      </c>
      <c r="G11" s="7">
        <v>0</v>
      </c>
      <c r="H11" s="7">
        <v>5</v>
      </c>
      <c r="I11" s="7">
        <v>1</v>
      </c>
      <c r="J11" s="7">
        <v>0.666666666666667</v>
      </c>
      <c r="K11" s="7">
        <v>0.8</v>
      </c>
      <c r="L11" s="7">
        <v>0.5</v>
      </c>
      <c r="M11" s="7">
        <v>0.5</v>
      </c>
      <c r="N11" s="7">
        <v>0.75</v>
      </c>
    </row>
    <row r="12" spans="1:14">
      <c r="A12" s="6">
        <v>17</v>
      </c>
      <c r="B12" s="7">
        <v>17</v>
      </c>
      <c r="C12" s="7">
        <v>0.802490711212158</v>
      </c>
      <c r="D12" s="7">
        <v>0.0230822563171387</v>
      </c>
      <c r="E12" s="7">
        <v>10</v>
      </c>
      <c r="F12" s="7">
        <v>5</v>
      </c>
      <c r="G12" s="7">
        <v>0</v>
      </c>
      <c r="H12" s="7">
        <v>5</v>
      </c>
      <c r="I12" s="7">
        <v>1</v>
      </c>
      <c r="J12" s="7">
        <v>0.666666666666667</v>
      </c>
      <c r="K12" s="7">
        <v>0.8</v>
      </c>
      <c r="L12" s="7">
        <v>0.5</v>
      </c>
      <c r="M12" s="7">
        <v>0.5</v>
      </c>
      <c r="N12" s="7">
        <v>0.75</v>
      </c>
    </row>
    <row r="13" spans="1:14">
      <c r="A13" s="6">
        <v>76</v>
      </c>
      <c r="B13" s="7">
        <v>76</v>
      </c>
      <c r="C13" s="7">
        <v>0.827271580696106</v>
      </c>
      <c r="D13" s="7">
        <v>0.122797250747681</v>
      </c>
      <c r="E13" s="7">
        <v>10</v>
      </c>
      <c r="F13" s="7">
        <v>5</v>
      </c>
      <c r="G13" s="7">
        <v>0</v>
      </c>
      <c r="H13" s="7">
        <v>5</v>
      </c>
      <c r="I13" s="7">
        <v>1</v>
      </c>
      <c r="J13" s="7">
        <v>0.666666666666667</v>
      </c>
      <c r="K13" s="7">
        <v>0.8</v>
      </c>
      <c r="L13" s="7">
        <v>0.5</v>
      </c>
      <c r="M13" s="7">
        <v>0.5</v>
      </c>
      <c r="N13" s="7">
        <v>0.75</v>
      </c>
    </row>
    <row r="14" spans="1:14">
      <c r="A14" s="6">
        <v>6</v>
      </c>
      <c r="B14" s="7">
        <v>6</v>
      </c>
      <c r="C14" s="7">
        <v>0.825859069824219</v>
      </c>
      <c r="D14" s="7">
        <v>0.0527646541595459</v>
      </c>
      <c r="E14" s="7">
        <v>10</v>
      </c>
      <c r="F14" s="7">
        <v>5</v>
      </c>
      <c r="G14" s="7">
        <v>0</v>
      </c>
      <c r="H14" s="7">
        <v>5</v>
      </c>
      <c r="I14" s="7">
        <v>1</v>
      </c>
      <c r="J14" s="7">
        <v>0.666666666666667</v>
      </c>
      <c r="K14" s="7">
        <v>0.8</v>
      </c>
      <c r="L14" s="7">
        <v>0.5</v>
      </c>
      <c r="M14" s="7">
        <v>0.5</v>
      </c>
      <c r="N14" s="7">
        <v>0.75</v>
      </c>
    </row>
    <row r="15" spans="1:14">
      <c r="A15" s="6">
        <v>36</v>
      </c>
      <c r="B15" s="7">
        <v>36</v>
      </c>
      <c r="C15" s="7">
        <v>0.845277667045593</v>
      </c>
      <c r="D15" s="7">
        <v>0.0597842931747437</v>
      </c>
      <c r="E15" s="7">
        <v>10</v>
      </c>
      <c r="F15" s="7">
        <v>8</v>
      </c>
      <c r="G15" s="7">
        <v>0</v>
      </c>
      <c r="H15" s="7">
        <v>2</v>
      </c>
      <c r="I15" s="7">
        <v>1</v>
      </c>
      <c r="J15" s="7">
        <v>0.555555555555556</v>
      </c>
      <c r="K15" s="7">
        <v>0.714285714285714</v>
      </c>
      <c r="L15" s="7">
        <v>0.8</v>
      </c>
      <c r="M15" s="7">
        <v>0.2</v>
      </c>
      <c r="N15" s="7">
        <v>0.6</v>
      </c>
    </row>
    <row r="16" spans="1:14">
      <c r="A16" s="6">
        <v>63</v>
      </c>
      <c r="B16" s="7">
        <v>63</v>
      </c>
      <c r="C16" s="7">
        <v>0.882025837898254</v>
      </c>
      <c r="D16" s="7">
        <v>0.179218649864197</v>
      </c>
      <c r="E16" s="7">
        <v>10</v>
      </c>
      <c r="F16" s="7">
        <v>8</v>
      </c>
      <c r="G16" s="7">
        <v>0</v>
      </c>
      <c r="H16" s="7">
        <v>2</v>
      </c>
      <c r="I16" s="7">
        <v>1</v>
      </c>
      <c r="J16" s="7">
        <v>0.555555555555556</v>
      </c>
      <c r="K16" s="7">
        <v>0.714285714285714</v>
      </c>
      <c r="L16" s="7">
        <v>0.8</v>
      </c>
      <c r="M16" s="7">
        <v>0.2</v>
      </c>
      <c r="N16" s="7">
        <v>0.6</v>
      </c>
    </row>
    <row r="17" spans="1:14">
      <c r="A17" s="6">
        <v>43</v>
      </c>
      <c r="B17" s="7">
        <v>43</v>
      </c>
      <c r="C17" s="7">
        <v>0.888309717178345</v>
      </c>
      <c r="D17" s="7">
        <v>0.139370918273926</v>
      </c>
      <c r="E17" s="7">
        <v>10</v>
      </c>
      <c r="F17" s="7">
        <v>7</v>
      </c>
      <c r="G17" s="7">
        <v>0</v>
      </c>
      <c r="H17" s="7">
        <v>3</v>
      </c>
      <c r="I17" s="7">
        <v>1</v>
      </c>
      <c r="J17" s="7">
        <v>0.588235294117647</v>
      </c>
      <c r="K17" s="7">
        <v>0.740740740740741</v>
      </c>
      <c r="L17" s="7">
        <v>0.7</v>
      </c>
      <c r="M17" s="7">
        <v>0.3</v>
      </c>
      <c r="N17" s="7">
        <v>0.65</v>
      </c>
    </row>
    <row r="18" spans="1:14">
      <c r="A18" s="6">
        <v>18</v>
      </c>
      <c r="B18" s="7">
        <v>18</v>
      </c>
      <c r="C18" s="7">
        <v>1.17620837688446</v>
      </c>
      <c r="D18" s="7">
        <v>0.202372550964355</v>
      </c>
      <c r="E18" s="7">
        <v>10</v>
      </c>
      <c r="F18" s="7">
        <v>4</v>
      </c>
      <c r="G18" s="7">
        <v>0</v>
      </c>
      <c r="H18" s="7">
        <v>6</v>
      </c>
      <c r="I18" s="7">
        <v>1</v>
      </c>
      <c r="J18" s="7">
        <v>0.714285714285714</v>
      </c>
      <c r="K18" s="7">
        <v>0.833333333333333</v>
      </c>
      <c r="L18" s="7">
        <v>0.4</v>
      </c>
      <c r="M18" s="7">
        <v>0.6</v>
      </c>
      <c r="N18" s="7">
        <v>0.8</v>
      </c>
    </row>
    <row r="19" spans="1:14">
      <c r="A19" s="6">
        <v>14</v>
      </c>
      <c r="B19" s="7">
        <v>14</v>
      </c>
      <c r="C19" s="7">
        <v>0.890965580940247</v>
      </c>
      <c r="D19" s="7">
        <v>0.157147407531738</v>
      </c>
      <c r="E19" s="7">
        <v>10</v>
      </c>
      <c r="F19" s="7">
        <v>5</v>
      </c>
      <c r="G19" s="7">
        <v>0</v>
      </c>
      <c r="H19" s="7">
        <v>5</v>
      </c>
      <c r="I19" s="7">
        <v>1</v>
      </c>
      <c r="J19" s="7">
        <v>0.666666666666667</v>
      </c>
      <c r="K19" s="7">
        <v>0.8</v>
      </c>
      <c r="L19" s="7">
        <v>0.5</v>
      </c>
      <c r="M19" s="7">
        <v>0.5</v>
      </c>
      <c r="N19" s="7">
        <v>0.75</v>
      </c>
    </row>
    <row r="20" s="2" customFormat="1" spans="1:14">
      <c r="A20" s="10">
        <v>80</v>
      </c>
      <c r="B20" s="11">
        <v>80</v>
      </c>
      <c r="C20" s="11">
        <v>0.909982204437256</v>
      </c>
      <c r="D20" s="11">
        <v>0.198383212089539</v>
      </c>
      <c r="E20" s="11">
        <v>10</v>
      </c>
      <c r="F20" s="11">
        <v>9</v>
      </c>
      <c r="G20" s="11">
        <v>0</v>
      </c>
      <c r="H20" s="11">
        <v>1</v>
      </c>
      <c r="I20" s="11">
        <v>1</v>
      </c>
      <c r="J20" s="11">
        <v>0.526315789473684</v>
      </c>
      <c r="K20" s="11">
        <v>0.689655172413793</v>
      </c>
      <c r="L20" s="11">
        <v>0.9</v>
      </c>
      <c r="M20" s="11">
        <v>0.1</v>
      </c>
      <c r="N20" s="11">
        <v>0.55</v>
      </c>
    </row>
    <row r="21" spans="1:14">
      <c r="A21" s="6">
        <v>10</v>
      </c>
      <c r="B21" s="7">
        <v>10</v>
      </c>
      <c r="C21" s="7">
        <v>0.942210555076599</v>
      </c>
      <c r="D21" s="7">
        <v>0.160889387130737</v>
      </c>
      <c r="E21" s="7">
        <v>10</v>
      </c>
      <c r="F21" s="7">
        <v>4</v>
      </c>
      <c r="G21" s="7">
        <v>0</v>
      </c>
      <c r="H21" s="7">
        <v>6</v>
      </c>
      <c r="I21" s="7">
        <v>1</v>
      </c>
      <c r="J21" s="7">
        <v>0.714285714285714</v>
      </c>
      <c r="K21" s="7">
        <v>0.833333333333333</v>
      </c>
      <c r="L21" s="7">
        <v>0.4</v>
      </c>
      <c r="M21" s="7">
        <v>0.6</v>
      </c>
      <c r="N21" s="7">
        <v>0.8</v>
      </c>
    </row>
    <row r="22" spans="1:14">
      <c r="A22" s="6">
        <v>60</v>
      </c>
      <c r="B22" s="7">
        <v>60</v>
      </c>
      <c r="C22" s="7">
        <v>0.950549483299255</v>
      </c>
      <c r="D22" s="7">
        <v>0.064454197883606</v>
      </c>
      <c r="E22" s="7">
        <v>10</v>
      </c>
      <c r="F22" s="7">
        <v>2</v>
      </c>
      <c r="G22" s="7">
        <v>0</v>
      </c>
      <c r="H22" s="7">
        <v>8</v>
      </c>
      <c r="I22" s="7">
        <v>1</v>
      </c>
      <c r="J22" s="7">
        <v>0.833333333333333</v>
      </c>
      <c r="K22" s="7">
        <v>0.909090909090909</v>
      </c>
      <c r="L22" s="7">
        <v>0.2</v>
      </c>
      <c r="M22" s="7">
        <v>0.8</v>
      </c>
      <c r="N22" s="7">
        <v>0.9</v>
      </c>
    </row>
    <row r="23" spans="1:14">
      <c r="A23" s="6">
        <v>71</v>
      </c>
      <c r="B23" s="7">
        <v>71</v>
      </c>
      <c r="C23" s="7">
        <v>0.962655186653137</v>
      </c>
      <c r="D23" s="7">
        <v>0.0840179920196533</v>
      </c>
      <c r="E23" s="7">
        <v>10</v>
      </c>
      <c r="F23" s="7">
        <v>6</v>
      </c>
      <c r="G23" s="7">
        <v>0</v>
      </c>
      <c r="H23" s="7">
        <v>4</v>
      </c>
      <c r="I23" s="7">
        <v>1</v>
      </c>
      <c r="J23" s="7">
        <v>0.625</v>
      </c>
      <c r="K23" s="7">
        <v>0.769230769230769</v>
      </c>
      <c r="L23" s="7">
        <v>0.6</v>
      </c>
      <c r="M23" s="7">
        <v>0.4</v>
      </c>
      <c r="N23" s="7">
        <v>0.7</v>
      </c>
    </row>
    <row r="24" customFormat="1" spans="1:14">
      <c r="A24" s="6">
        <v>66</v>
      </c>
      <c r="B24" s="7">
        <v>66</v>
      </c>
      <c r="C24" s="7">
        <v>0.985759258270264</v>
      </c>
      <c r="D24" s="7">
        <v>0.142184734344482</v>
      </c>
      <c r="E24" s="7">
        <v>10</v>
      </c>
      <c r="F24" s="7">
        <v>6</v>
      </c>
      <c r="G24" s="7">
        <v>0</v>
      </c>
      <c r="H24" s="7">
        <v>4</v>
      </c>
      <c r="I24" s="7">
        <v>1</v>
      </c>
      <c r="J24" s="7">
        <v>0.625</v>
      </c>
      <c r="K24" s="7">
        <v>0.769230769230769</v>
      </c>
      <c r="L24" s="7">
        <v>0.6</v>
      </c>
      <c r="M24" s="7">
        <v>0.4</v>
      </c>
      <c r="N24" s="7">
        <v>0.7</v>
      </c>
    </row>
    <row r="25" spans="3:14">
      <c r="C25" s="5">
        <f>AVERAGE(C2:C24)</f>
        <v>0.801795067994491</v>
      </c>
      <c r="D25" s="5">
        <f>AVERAGE(D2:D24)</f>
        <v>0.0767544300659843</v>
      </c>
      <c r="J25" s="5">
        <f>AVERAGE(J2:J24)</f>
        <v>0.646883619962096</v>
      </c>
      <c r="K25" s="5">
        <f>AVERAGE(K2:K24)</f>
        <v>0.783759252574845</v>
      </c>
      <c r="L25" s="5">
        <f>AVERAGE(L2:L24)</f>
        <v>0.560869565217391</v>
      </c>
      <c r="M25" s="5">
        <f>AVERAGE(M2:M24)</f>
        <v>0.439130434782609</v>
      </c>
      <c r="N25" s="5">
        <f>AVERAGE(N2:N24)</f>
        <v>0.719565217391304</v>
      </c>
    </row>
    <row r="26" spans="12:13">
      <c r="L26" s="5">
        <f>AVERAGE(L3:L25)</f>
        <v>0.56351606805293</v>
      </c>
      <c r="M26" s="5">
        <f>AVERAGE(M3:M25)</f>
        <v>0.43648393194707</v>
      </c>
    </row>
    <row r="27" spans="3:9">
      <c r="C27" s="12" t="s">
        <v>13</v>
      </c>
      <c r="D27" s="5" t="s">
        <v>14</v>
      </c>
      <c r="E27" s="5" t="s">
        <v>96</v>
      </c>
      <c r="F27" s="5" t="s">
        <v>98</v>
      </c>
      <c r="G27" s="13" t="s">
        <v>26</v>
      </c>
      <c r="H27" s="14"/>
      <c r="I27" s="14"/>
    </row>
    <row r="28" spans="3:10">
      <c r="C28" s="5" t="s">
        <v>15</v>
      </c>
      <c r="D28" s="5">
        <f>COUNTIF(C2:C24,"&lt;0.46")-COUNTIF(C2:C24,"&lt;0.385")</f>
        <v>0</v>
      </c>
      <c r="E28" s="5"/>
      <c r="G28" s="15"/>
      <c r="H28" s="14"/>
      <c r="I28" s="14"/>
      <c r="J28" s="14"/>
    </row>
    <row r="29" spans="3:10">
      <c r="C29" s="5" t="s">
        <v>16</v>
      </c>
      <c r="D29" s="5">
        <f>COUNTIF(C2:C24,"&lt;0.535")-COUNTIF(C2:C24,"&lt;0.46")</f>
        <v>2</v>
      </c>
      <c r="E29" s="5"/>
      <c r="G29" s="15">
        <v>0.04</v>
      </c>
      <c r="H29" s="14">
        <v>-20</v>
      </c>
      <c r="I29" s="14">
        <v>480</v>
      </c>
      <c r="J29" s="14">
        <v>24</v>
      </c>
    </row>
    <row r="30" s="3" customFormat="1" spans="3:10">
      <c r="C30" s="16" t="s">
        <v>17</v>
      </c>
      <c r="D30" s="16">
        <f>COUNTIF(C2:C24,"&lt;0.61")-COUNTIF(C2:C24,"&lt;0.535")</f>
        <v>3</v>
      </c>
      <c r="E30" s="16">
        <v>3</v>
      </c>
      <c r="F30" s="16">
        <v>2</v>
      </c>
      <c r="G30" s="15">
        <v>0.08</v>
      </c>
      <c r="H30" s="14">
        <v>-40</v>
      </c>
      <c r="I30" s="14">
        <v>460</v>
      </c>
      <c r="J30" s="14">
        <v>23</v>
      </c>
    </row>
    <row r="31" spans="3:10">
      <c r="C31" s="5" t="s">
        <v>18</v>
      </c>
      <c r="D31" s="5">
        <f>COUNTIF(C2:C24,"&lt;0.685")-COUNTIF(C2:C24,"&lt;0.61")</f>
        <v>0</v>
      </c>
      <c r="E31" s="5">
        <v>5</v>
      </c>
      <c r="F31" s="5">
        <v>5</v>
      </c>
      <c r="G31" s="15">
        <v>0.12</v>
      </c>
      <c r="H31" s="14">
        <v>-60</v>
      </c>
      <c r="I31" s="14">
        <v>440</v>
      </c>
      <c r="J31" s="14">
        <v>22</v>
      </c>
    </row>
    <row r="32" s="4" customFormat="1" spans="3:10">
      <c r="C32" s="17" t="s">
        <v>19</v>
      </c>
      <c r="D32" s="17">
        <f>COUNTIF(C2:C24,"&lt;0.76")-COUNTIF(C2:C24,"&lt;0.685")</f>
        <v>1</v>
      </c>
      <c r="E32" s="17">
        <v>9</v>
      </c>
      <c r="F32" s="17">
        <v>7</v>
      </c>
      <c r="G32" s="15">
        <v>0.16</v>
      </c>
      <c r="H32" s="18">
        <v>-80</v>
      </c>
      <c r="I32" s="18">
        <v>420</v>
      </c>
      <c r="J32" s="14">
        <v>21</v>
      </c>
    </row>
    <row r="33" spans="3:6">
      <c r="C33" s="5" t="s">
        <v>20</v>
      </c>
      <c r="D33" s="5">
        <f>COUNTIF(C2:C24,"&lt;0.835")-COUNTIF(C2:C24,"&lt;0.76")</f>
        <v>7</v>
      </c>
      <c r="E33" s="5">
        <v>5</v>
      </c>
      <c r="F33" s="5">
        <v>5</v>
      </c>
    </row>
    <row r="34" s="3" customFormat="1" spans="3:6">
      <c r="C34" s="16" t="s">
        <v>21</v>
      </c>
      <c r="D34" s="16">
        <f>COUNTIF(C2:C24,"&lt;0.91")-COUNTIF(C2:C24,"&lt;0.835")</f>
        <v>5</v>
      </c>
      <c r="E34" s="16">
        <v>3</v>
      </c>
      <c r="F34" s="16">
        <v>2</v>
      </c>
    </row>
    <row r="35" spans="3:5">
      <c r="C35" s="5" t="s">
        <v>22</v>
      </c>
      <c r="D35" s="5">
        <f>COUNTIF(C2:C24,"&lt;0.985")-COUNTIF(C2:C24,"&lt;0.91")</f>
        <v>3</v>
      </c>
      <c r="E35" s="5"/>
    </row>
    <row r="36" spans="3:5">
      <c r="C36" s="5" t="s">
        <v>23</v>
      </c>
      <c r="D36" s="5">
        <f>COUNTIF(C2:C24,"&lt;1.06")-COUNTIF(C2:C24,"&lt;0.985")</f>
        <v>1</v>
      </c>
      <c r="E36" s="5"/>
    </row>
    <row r="37" spans="3:5">
      <c r="C37" s="5" t="s">
        <v>24</v>
      </c>
      <c r="D37" s="5">
        <f>COUNTIF(C2:C24,"&lt;1.135")-COUNTIF(C2:C24,"&lt;1.06")</f>
        <v>0</v>
      </c>
      <c r="E37" s="5"/>
    </row>
    <row r="38" spans="3:5">
      <c r="C38" s="5" t="s">
        <v>25</v>
      </c>
      <c r="D38" s="5">
        <f>COUNTIF(C2:C24,"&lt;1.21")-COUNTIF(C2:C24,"&lt;1.135")</f>
        <v>1</v>
      </c>
      <c r="E38" s="5"/>
    </row>
    <row r="39" spans="7:8">
      <c r="G39" s="5">
        <v>0.57</v>
      </c>
      <c r="H39" s="5">
        <v>0.041</v>
      </c>
    </row>
    <row r="40" spans="7:8">
      <c r="G40" s="5">
        <v>0.725</v>
      </c>
      <c r="H40" s="5">
        <v>0.076</v>
      </c>
    </row>
    <row r="41" spans="7:8">
      <c r="G41" s="5">
        <v>0.801</v>
      </c>
      <c r="H41" s="5">
        <v>0.094</v>
      </c>
    </row>
  </sheetData>
  <pageMargins left="0.75" right="0.75" top="1" bottom="1" header="0.5" footer="0.5"/>
  <headerFooter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0"/>
  <sheetViews>
    <sheetView workbookViewId="0">
      <selection activeCell="A21" sqref="$A21:$XFD21"/>
    </sheetView>
  </sheetViews>
  <sheetFormatPr defaultColWidth="9" defaultRowHeight="13.5"/>
  <cols>
    <col min="3" max="4" width="20.625" customWidth="1"/>
    <col min="10" max="11" width="12.625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>
      <c r="A2" s="6">
        <v>55</v>
      </c>
      <c r="B2" s="7">
        <v>55</v>
      </c>
      <c r="C2" s="7">
        <v>0.471357107162476</v>
      </c>
      <c r="D2" s="7">
        <v>0.00975704193115234</v>
      </c>
      <c r="E2" s="7">
        <v>10</v>
      </c>
      <c r="F2" s="7">
        <v>5</v>
      </c>
      <c r="G2" s="7">
        <v>0</v>
      </c>
      <c r="H2" s="7">
        <v>5</v>
      </c>
      <c r="I2" s="7">
        <v>1</v>
      </c>
      <c r="J2" s="7">
        <v>0.666666666666667</v>
      </c>
      <c r="K2" s="7">
        <v>0.8</v>
      </c>
      <c r="L2" s="7">
        <v>0.5</v>
      </c>
      <c r="M2" s="7">
        <v>0.5</v>
      </c>
      <c r="N2" s="7">
        <v>0.75</v>
      </c>
    </row>
    <row r="3" spans="1:14">
      <c r="A3" s="6">
        <v>59</v>
      </c>
      <c r="B3" s="7">
        <v>59</v>
      </c>
      <c r="C3" s="7">
        <v>0.475740194320679</v>
      </c>
      <c r="D3" s="7">
        <v>0.0055694580078125</v>
      </c>
      <c r="E3" s="7">
        <v>10</v>
      </c>
      <c r="F3" s="7">
        <v>6</v>
      </c>
      <c r="G3" s="7">
        <v>0</v>
      </c>
      <c r="H3" s="7">
        <v>4</v>
      </c>
      <c r="I3" s="7">
        <v>1</v>
      </c>
      <c r="J3" s="7">
        <v>0.625</v>
      </c>
      <c r="K3" s="7">
        <v>0.769230769230769</v>
      </c>
      <c r="L3" s="7">
        <v>0.6</v>
      </c>
      <c r="M3" s="7">
        <v>0.4</v>
      </c>
      <c r="N3" s="7">
        <v>0.7</v>
      </c>
    </row>
    <row r="4" spans="1:14">
      <c r="A4" s="6">
        <v>19</v>
      </c>
      <c r="B4" s="7">
        <v>19</v>
      </c>
      <c r="C4" s="7">
        <v>0.606020212173462</v>
      </c>
      <c r="D4" s="7">
        <v>0.0171260833740234</v>
      </c>
      <c r="E4" s="7">
        <v>10</v>
      </c>
      <c r="F4" s="7">
        <v>5</v>
      </c>
      <c r="G4" s="7">
        <v>0</v>
      </c>
      <c r="H4" s="7">
        <v>5</v>
      </c>
      <c r="I4" s="7">
        <v>1</v>
      </c>
      <c r="J4" s="7">
        <v>0.666666666666667</v>
      </c>
      <c r="K4" s="7">
        <v>0.8</v>
      </c>
      <c r="L4" s="7">
        <v>0.5</v>
      </c>
      <c r="M4" s="7">
        <v>0.5</v>
      </c>
      <c r="N4" s="7">
        <v>0.75</v>
      </c>
    </row>
    <row r="5" spans="1:14">
      <c r="A5" s="6">
        <v>12</v>
      </c>
      <c r="B5" s="7">
        <v>12</v>
      </c>
      <c r="C5" s="7">
        <v>0.578823804855347</v>
      </c>
      <c r="D5" s="7">
        <v>0.00784742832183838</v>
      </c>
      <c r="E5" s="7">
        <v>10</v>
      </c>
      <c r="F5" s="7">
        <v>7</v>
      </c>
      <c r="G5" s="7">
        <v>0</v>
      </c>
      <c r="H5" s="7">
        <v>3</v>
      </c>
      <c r="I5" s="7">
        <v>1</v>
      </c>
      <c r="J5" s="7">
        <v>0.588235294117647</v>
      </c>
      <c r="K5" s="7">
        <v>0.740740740740741</v>
      </c>
      <c r="L5" s="7">
        <v>0.7</v>
      </c>
      <c r="M5" s="7">
        <v>0.3</v>
      </c>
      <c r="N5" s="7">
        <v>0.65</v>
      </c>
    </row>
    <row r="6" s="1" customFormat="1" spans="1:14">
      <c r="A6" s="8">
        <v>44</v>
      </c>
      <c r="B6" s="9">
        <v>44</v>
      </c>
      <c r="C6" s="9">
        <v>0.579375267028809</v>
      </c>
      <c r="D6" s="9">
        <v>0.00989007949829102</v>
      </c>
      <c r="E6" s="9">
        <v>10</v>
      </c>
      <c r="F6" s="9">
        <v>6</v>
      </c>
      <c r="G6" s="9">
        <v>0</v>
      </c>
      <c r="H6" s="9">
        <v>4</v>
      </c>
      <c r="I6" s="9">
        <v>1</v>
      </c>
      <c r="J6" s="9">
        <v>0.625</v>
      </c>
      <c r="K6" s="9">
        <v>0.769230769230769</v>
      </c>
      <c r="L6" s="9">
        <v>0.6</v>
      </c>
      <c r="M6" s="9">
        <v>0.4</v>
      </c>
      <c r="N6" s="9">
        <v>0.7</v>
      </c>
    </row>
    <row r="7" spans="1:14">
      <c r="A7" s="6">
        <v>84</v>
      </c>
      <c r="B7" s="7">
        <v>84</v>
      </c>
      <c r="C7" s="7">
        <v>0.710006833076477</v>
      </c>
      <c r="D7" s="7">
        <v>0.00908374786376953</v>
      </c>
      <c r="E7" s="7">
        <v>10</v>
      </c>
      <c r="F7" s="7">
        <v>5</v>
      </c>
      <c r="G7" s="7">
        <v>0</v>
      </c>
      <c r="H7" s="7">
        <v>5</v>
      </c>
      <c r="I7" s="7">
        <v>1</v>
      </c>
      <c r="J7" s="7">
        <v>0.666666666666667</v>
      </c>
      <c r="K7" s="7">
        <v>0.8</v>
      </c>
      <c r="L7" s="7">
        <v>0.5</v>
      </c>
      <c r="M7" s="7">
        <v>0.5</v>
      </c>
      <c r="N7" s="7">
        <v>0.75</v>
      </c>
    </row>
    <row r="8" spans="1:14">
      <c r="A8" s="6">
        <v>40</v>
      </c>
      <c r="B8" s="7">
        <v>40</v>
      </c>
      <c r="C8" s="7">
        <v>0.792062044143677</v>
      </c>
      <c r="D8" s="7">
        <v>0.0185079574584961</v>
      </c>
      <c r="E8" s="7">
        <v>10</v>
      </c>
      <c r="F8" s="7">
        <v>5</v>
      </c>
      <c r="G8" s="7">
        <v>0</v>
      </c>
      <c r="H8" s="7">
        <v>5</v>
      </c>
      <c r="I8" s="7">
        <v>1</v>
      </c>
      <c r="J8" s="7">
        <v>0.666666666666667</v>
      </c>
      <c r="K8" s="7">
        <v>0.8</v>
      </c>
      <c r="L8" s="7">
        <v>0.5</v>
      </c>
      <c r="M8" s="7">
        <v>0.5</v>
      </c>
      <c r="N8" s="7">
        <v>0.75</v>
      </c>
    </row>
    <row r="9" spans="1:14">
      <c r="A9" s="6">
        <v>22</v>
      </c>
      <c r="B9" s="7">
        <v>22</v>
      </c>
      <c r="C9" s="7">
        <v>0.768659114837646</v>
      </c>
      <c r="D9" s="7">
        <v>0.0440047979354858</v>
      </c>
      <c r="E9" s="7">
        <v>10</v>
      </c>
      <c r="F9" s="7">
        <v>7</v>
      </c>
      <c r="G9" s="7">
        <v>0</v>
      </c>
      <c r="H9" s="7">
        <v>3</v>
      </c>
      <c r="I9" s="7">
        <v>1</v>
      </c>
      <c r="J9" s="7">
        <v>0.588235294117647</v>
      </c>
      <c r="K9" s="7">
        <v>0.740740740740741</v>
      </c>
      <c r="L9" s="7">
        <v>0.7</v>
      </c>
      <c r="M9" s="7">
        <v>0.3</v>
      </c>
      <c r="N9" s="7">
        <v>0.65</v>
      </c>
    </row>
    <row r="10" spans="1:14">
      <c r="A10" s="6">
        <v>9</v>
      </c>
      <c r="B10" s="7">
        <v>9</v>
      </c>
      <c r="C10" s="7">
        <v>0.8022301197052</v>
      </c>
      <c r="D10" s="7">
        <v>0.0777180194854736</v>
      </c>
      <c r="E10" s="7">
        <v>10</v>
      </c>
      <c r="F10" s="7">
        <v>9</v>
      </c>
      <c r="G10" s="7">
        <v>0</v>
      </c>
      <c r="H10" s="7">
        <v>1</v>
      </c>
      <c r="I10" s="7">
        <v>1</v>
      </c>
      <c r="J10" s="7">
        <v>0.526315789473684</v>
      </c>
      <c r="K10" s="7">
        <v>0.689655172413793</v>
      </c>
      <c r="L10" s="7">
        <v>0.9</v>
      </c>
      <c r="M10" s="7">
        <v>0.1</v>
      </c>
      <c r="N10" s="7">
        <v>0.55</v>
      </c>
    </row>
    <row r="11" spans="1:14">
      <c r="A11" s="6">
        <v>40</v>
      </c>
      <c r="B11" s="7">
        <v>40</v>
      </c>
      <c r="C11" s="7">
        <v>0.792062044143677</v>
      </c>
      <c r="D11" s="7">
        <v>0.0185079574584961</v>
      </c>
      <c r="E11" s="7">
        <v>10</v>
      </c>
      <c r="F11" s="7">
        <v>5</v>
      </c>
      <c r="G11" s="7">
        <v>0</v>
      </c>
      <c r="H11" s="7">
        <v>5</v>
      </c>
      <c r="I11" s="7">
        <v>1</v>
      </c>
      <c r="J11" s="7">
        <v>0.666666666666667</v>
      </c>
      <c r="K11" s="7">
        <v>0.8</v>
      </c>
      <c r="L11" s="7">
        <v>0.5</v>
      </c>
      <c r="M11" s="7">
        <v>0.5</v>
      </c>
      <c r="N11" s="7">
        <v>0.75</v>
      </c>
    </row>
    <row r="12" spans="1:14">
      <c r="A12" s="6">
        <v>17</v>
      </c>
      <c r="B12" s="7">
        <v>17</v>
      </c>
      <c r="C12" s="7">
        <v>0.802490711212158</v>
      </c>
      <c r="D12" s="7">
        <v>0.0230822563171387</v>
      </c>
      <c r="E12" s="7">
        <v>10</v>
      </c>
      <c r="F12" s="7">
        <v>5</v>
      </c>
      <c r="G12" s="7">
        <v>0</v>
      </c>
      <c r="H12" s="7">
        <v>5</v>
      </c>
      <c r="I12" s="7">
        <v>1</v>
      </c>
      <c r="J12" s="7">
        <v>0.666666666666667</v>
      </c>
      <c r="K12" s="7">
        <v>0.8</v>
      </c>
      <c r="L12" s="7">
        <v>0.5</v>
      </c>
      <c r="M12" s="7">
        <v>0.5</v>
      </c>
      <c r="N12" s="7">
        <v>0.75</v>
      </c>
    </row>
    <row r="13" spans="1:14">
      <c r="A13" s="6">
        <v>6</v>
      </c>
      <c r="B13" s="7">
        <v>6</v>
      </c>
      <c r="C13" s="7">
        <v>0.825859069824219</v>
      </c>
      <c r="D13" s="7">
        <v>0.0527646541595459</v>
      </c>
      <c r="E13" s="7">
        <v>10</v>
      </c>
      <c r="F13" s="7">
        <v>5</v>
      </c>
      <c r="G13" s="7">
        <v>0</v>
      </c>
      <c r="H13" s="7">
        <v>5</v>
      </c>
      <c r="I13" s="7">
        <v>1</v>
      </c>
      <c r="J13" s="7">
        <v>0.666666666666667</v>
      </c>
      <c r="K13" s="7">
        <v>0.8</v>
      </c>
      <c r="L13" s="7">
        <v>0.5</v>
      </c>
      <c r="M13" s="7">
        <v>0.5</v>
      </c>
      <c r="N13" s="7">
        <v>0.75</v>
      </c>
    </row>
    <row r="14" spans="1:14">
      <c r="A14" s="6">
        <v>36</v>
      </c>
      <c r="B14" s="7">
        <v>36</v>
      </c>
      <c r="C14" s="7">
        <v>0.845277667045593</v>
      </c>
      <c r="D14" s="7">
        <v>0.0597842931747437</v>
      </c>
      <c r="E14" s="7">
        <v>10</v>
      </c>
      <c r="F14" s="7">
        <v>8</v>
      </c>
      <c r="G14" s="7">
        <v>0</v>
      </c>
      <c r="H14" s="7">
        <v>2</v>
      </c>
      <c r="I14" s="7">
        <v>1</v>
      </c>
      <c r="J14" s="7">
        <v>0.555555555555556</v>
      </c>
      <c r="K14" s="7">
        <v>0.714285714285714</v>
      </c>
      <c r="L14" s="7">
        <v>0.8</v>
      </c>
      <c r="M14" s="7">
        <v>0.2</v>
      </c>
      <c r="N14" s="7">
        <v>0.6</v>
      </c>
    </row>
    <row r="15" spans="1:14">
      <c r="A15" s="6">
        <v>63</v>
      </c>
      <c r="B15" s="7">
        <v>63</v>
      </c>
      <c r="C15" s="7">
        <v>0.882025837898254</v>
      </c>
      <c r="D15" s="7">
        <v>0.179218649864197</v>
      </c>
      <c r="E15" s="7">
        <v>10</v>
      </c>
      <c r="F15" s="7">
        <v>8</v>
      </c>
      <c r="G15" s="7">
        <v>0</v>
      </c>
      <c r="H15" s="7">
        <v>2</v>
      </c>
      <c r="I15" s="7">
        <v>1</v>
      </c>
      <c r="J15" s="7">
        <v>0.555555555555556</v>
      </c>
      <c r="K15" s="7">
        <v>0.714285714285714</v>
      </c>
      <c r="L15" s="7">
        <v>0.8</v>
      </c>
      <c r="M15" s="7">
        <v>0.2</v>
      </c>
      <c r="N15" s="7">
        <v>0.6</v>
      </c>
    </row>
    <row r="16" spans="1:14">
      <c r="A16" s="6">
        <v>43</v>
      </c>
      <c r="B16" s="7">
        <v>43</v>
      </c>
      <c r="C16" s="7">
        <v>0.888309717178345</v>
      </c>
      <c r="D16" s="7">
        <v>0.139370918273926</v>
      </c>
      <c r="E16" s="7">
        <v>10</v>
      </c>
      <c r="F16" s="7">
        <v>7</v>
      </c>
      <c r="G16" s="7">
        <v>0</v>
      </c>
      <c r="H16" s="7">
        <v>3</v>
      </c>
      <c r="I16" s="7">
        <v>1</v>
      </c>
      <c r="J16" s="7">
        <v>0.588235294117647</v>
      </c>
      <c r="K16" s="7">
        <v>0.740740740740741</v>
      </c>
      <c r="L16" s="7">
        <v>0.7</v>
      </c>
      <c r="M16" s="7">
        <v>0.3</v>
      </c>
      <c r="N16" s="7">
        <v>0.65</v>
      </c>
    </row>
    <row r="17" spans="1:14">
      <c r="A17" s="6">
        <v>18</v>
      </c>
      <c r="B17" s="7">
        <v>18</v>
      </c>
      <c r="C17" s="7">
        <v>1.17620837688446</v>
      </c>
      <c r="D17" s="7">
        <v>0.202372550964355</v>
      </c>
      <c r="E17" s="7">
        <v>10</v>
      </c>
      <c r="F17" s="7">
        <v>4</v>
      </c>
      <c r="G17" s="7">
        <v>0</v>
      </c>
      <c r="H17" s="7">
        <v>6</v>
      </c>
      <c r="I17" s="7">
        <v>1</v>
      </c>
      <c r="J17" s="7">
        <v>0.714285714285714</v>
      </c>
      <c r="K17" s="7">
        <v>0.833333333333333</v>
      </c>
      <c r="L17" s="7">
        <v>0.4</v>
      </c>
      <c r="M17" s="7">
        <v>0.6</v>
      </c>
      <c r="N17" s="7">
        <v>0.8</v>
      </c>
    </row>
    <row r="18" spans="1:14">
      <c r="A18" s="6">
        <v>14</v>
      </c>
      <c r="B18" s="7">
        <v>14</v>
      </c>
      <c r="C18" s="7">
        <v>0.890965580940247</v>
      </c>
      <c r="D18" s="7">
        <v>0.157147407531738</v>
      </c>
      <c r="E18" s="7">
        <v>10</v>
      </c>
      <c r="F18" s="7">
        <v>5</v>
      </c>
      <c r="G18" s="7">
        <v>0</v>
      </c>
      <c r="H18" s="7">
        <v>5</v>
      </c>
      <c r="I18" s="7">
        <v>1</v>
      </c>
      <c r="J18" s="7">
        <v>0.666666666666667</v>
      </c>
      <c r="K18" s="7">
        <v>0.8</v>
      </c>
      <c r="L18" s="7">
        <v>0.5</v>
      </c>
      <c r="M18" s="7">
        <v>0.5</v>
      </c>
      <c r="N18" s="7">
        <v>0.75</v>
      </c>
    </row>
    <row r="19" s="2" customFormat="1" spans="1:14">
      <c r="A19" s="10">
        <v>80</v>
      </c>
      <c r="B19" s="11">
        <v>80</v>
      </c>
      <c r="C19" s="11">
        <v>0.909982204437256</v>
      </c>
      <c r="D19" s="11">
        <v>0.198383212089539</v>
      </c>
      <c r="E19" s="11">
        <v>10</v>
      </c>
      <c r="F19" s="11">
        <v>9</v>
      </c>
      <c r="G19" s="11">
        <v>0</v>
      </c>
      <c r="H19" s="11">
        <v>1</v>
      </c>
      <c r="I19" s="11">
        <v>1</v>
      </c>
      <c r="J19" s="11">
        <v>0.526315789473684</v>
      </c>
      <c r="K19" s="11">
        <v>0.689655172413793</v>
      </c>
      <c r="L19" s="11">
        <v>0.9</v>
      </c>
      <c r="M19" s="11">
        <v>0.1</v>
      </c>
      <c r="N19" s="11">
        <v>0.55</v>
      </c>
    </row>
    <row r="20" spans="1:14">
      <c r="A20" s="6">
        <v>10</v>
      </c>
      <c r="B20" s="7">
        <v>10</v>
      </c>
      <c r="C20" s="7">
        <v>0.942210555076599</v>
      </c>
      <c r="D20" s="7">
        <v>0.160889387130737</v>
      </c>
      <c r="E20" s="7">
        <v>10</v>
      </c>
      <c r="F20" s="7">
        <v>4</v>
      </c>
      <c r="G20" s="7">
        <v>0</v>
      </c>
      <c r="H20" s="7">
        <v>6</v>
      </c>
      <c r="I20" s="7">
        <v>1</v>
      </c>
      <c r="J20" s="7">
        <v>0.714285714285714</v>
      </c>
      <c r="K20" s="7">
        <v>0.833333333333333</v>
      </c>
      <c r="L20" s="7">
        <v>0.4</v>
      </c>
      <c r="M20" s="7">
        <v>0.6</v>
      </c>
      <c r="N20" s="7">
        <v>0.8</v>
      </c>
    </row>
    <row r="21" spans="1:14">
      <c r="A21" s="6">
        <v>60</v>
      </c>
      <c r="B21" s="7">
        <v>60</v>
      </c>
      <c r="C21" s="7">
        <v>0.950549483299255</v>
      </c>
      <c r="D21" s="7">
        <v>0.064454197883606</v>
      </c>
      <c r="E21" s="7">
        <v>10</v>
      </c>
      <c r="F21" s="7">
        <v>2</v>
      </c>
      <c r="G21" s="7">
        <v>0</v>
      </c>
      <c r="H21" s="7">
        <v>8</v>
      </c>
      <c r="I21" s="7">
        <v>1</v>
      </c>
      <c r="J21" s="7">
        <v>0.833333333333333</v>
      </c>
      <c r="K21" s="7">
        <v>0.909090909090909</v>
      </c>
      <c r="L21" s="7">
        <v>0.2</v>
      </c>
      <c r="M21" s="7">
        <v>0.8</v>
      </c>
      <c r="N21" s="7">
        <v>0.9</v>
      </c>
    </row>
    <row r="22" spans="1:14">
      <c r="A22" s="6">
        <v>71</v>
      </c>
      <c r="B22" s="7">
        <v>71</v>
      </c>
      <c r="C22" s="7">
        <v>0.962655186653137</v>
      </c>
      <c r="D22" s="7">
        <v>0.0840179920196533</v>
      </c>
      <c r="E22" s="7">
        <v>10</v>
      </c>
      <c r="F22" s="7">
        <v>6</v>
      </c>
      <c r="G22" s="7">
        <v>0</v>
      </c>
      <c r="H22" s="7">
        <v>4</v>
      </c>
      <c r="I22" s="7">
        <v>1</v>
      </c>
      <c r="J22" s="7">
        <v>0.625</v>
      </c>
      <c r="K22" s="7">
        <v>0.769230769230769</v>
      </c>
      <c r="L22" s="7">
        <v>0.6</v>
      </c>
      <c r="M22" s="7">
        <v>0.4</v>
      </c>
      <c r="N22" s="7">
        <v>0.7</v>
      </c>
    </row>
    <row r="23" customFormat="1" spans="1:14">
      <c r="A23" s="6">
        <v>66</v>
      </c>
      <c r="B23" s="7">
        <v>66</v>
      </c>
      <c r="C23" s="7">
        <v>0.985759258270264</v>
      </c>
      <c r="D23" s="7">
        <v>0.142184734344482</v>
      </c>
      <c r="E23" s="7">
        <v>10</v>
      </c>
      <c r="F23" s="7">
        <v>6</v>
      </c>
      <c r="G23" s="7">
        <v>0</v>
      </c>
      <c r="H23" s="7">
        <v>4</v>
      </c>
      <c r="I23" s="7">
        <v>1</v>
      </c>
      <c r="J23" s="7">
        <v>0.625</v>
      </c>
      <c r="K23" s="7">
        <v>0.769230769230769</v>
      </c>
      <c r="L23" s="7">
        <v>0.6</v>
      </c>
      <c r="M23" s="7">
        <v>0.4</v>
      </c>
      <c r="N23" s="7">
        <v>0.7</v>
      </c>
    </row>
    <row r="24" spans="3:14">
      <c r="C24" s="5">
        <f>AVERAGE(C2:C23)</f>
        <v>0.801755926825783</v>
      </c>
      <c r="D24" s="5">
        <f>AVERAGE(D2:D23)</f>
        <v>0.0764401284131137</v>
      </c>
      <c r="J24" s="5">
        <f>AVERAGE(J2:J23)</f>
        <v>0.637440303074978</v>
      </c>
      <c r="K24" s="5">
        <f>AVERAGE(K2:K23)</f>
        <v>0.776490211286449</v>
      </c>
      <c r="L24" s="5">
        <f>AVERAGE(L2:L23)</f>
        <v>0.586363636363636</v>
      </c>
      <c r="M24" s="5">
        <f>AVERAGE(M2:M23)</f>
        <v>0.413636363636364</v>
      </c>
      <c r="N24" s="5">
        <f>AVERAGE(N2:N23)</f>
        <v>0.706818181818182</v>
      </c>
    </row>
    <row r="25" spans="12:13">
      <c r="L25" s="5">
        <f>AVERAGE(L3:L24)</f>
        <v>0.590289256198347</v>
      </c>
      <c r="M25" s="5">
        <f>AVERAGE(M3:M24)</f>
        <v>0.409710743801653</v>
      </c>
    </row>
    <row r="26" spans="3:9">
      <c r="C26" s="12" t="s">
        <v>13</v>
      </c>
      <c r="D26" s="5" t="s">
        <v>14</v>
      </c>
      <c r="E26" s="5" t="s">
        <v>96</v>
      </c>
      <c r="F26" s="5" t="s">
        <v>98</v>
      </c>
      <c r="G26" s="13" t="s">
        <v>26</v>
      </c>
      <c r="H26" s="14"/>
      <c r="I26" s="14"/>
    </row>
    <row r="27" spans="3:10">
      <c r="C27" s="5" t="s">
        <v>15</v>
      </c>
      <c r="D27" s="5">
        <f>COUNTIF(C2:C23,"&lt;0.46")-COUNTIF(C2:C23,"&lt;0.385")</f>
        <v>0</v>
      </c>
      <c r="E27" s="5"/>
      <c r="G27" s="15"/>
      <c r="H27" s="14"/>
      <c r="I27" s="14"/>
      <c r="J27" s="14"/>
    </row>
    <row r="28" spans="3:10">
      <c r="C28" s="5" t="s">
        <v>16</v>
      </c>
      <c r="D28" s="5">
        <f>COUNTIF(C2:C23,"&lt;0.535")-COUNTIF(C2:C23,"&lt;0.46")</f>
        <v>2</v>
      </c>
      <c r="E28" s="5"/>
      <c r="G28" s="15">
        <v>0.04</v>
      </c>
      <c r="H28" s="14">
        <v>-20</v>
      </c>
      <c r="I28" s="14">
        <v>480</v>
      </c>
      <c r="J28" s="14">
        <v>24</v>
      </c>
    </row>
    <row r="29" s="3" customFormat="1" spans="3:10">
      <c r="C29" s="16" t="s">
        <v>17</v>
      </c>
      <c r="D29" s="16">
        <f>COUNTIF(C2:C23,"&lt;0.61")-COUNTIF(C2:C23,"&lt;0.535")</f>
        <v>3</v>
      </c>
      <c r="E29" s="16">
        <v>3</v>
      </c>
      <c r="F29" s="16">
        <v>2</v>
      </c>
      <c r="G29" s="15">
        <v>0.08</v>
      </c>
      <c r="H29" s="14">
        <v>-40</v>
      </c>
      <c r="I29" s="14">
        <v>460</v>
      </c>
      <c r="J29" s="14">
        <v>23</v>
      </c>
    </row>
    <row r="30" spans="3:10">
      <c r="C30" s="5" t="s">
        <v>18</v>
      </c>
      <c r="D30" s="5">
        <f>COUNTIF(C2:C23,"&lt;0.685")-COUNTIF(C2:C23,"&lt;0.61")</f>
        <v>0</v>
      </c>
      <c r="E30" s="5">
        <v>5</v>
      </c>
      <c r="F30" s="5">
        <v>5</v>
      </c>
      <c r="G30" s="15">
        <v>0.12</v>
      </c>
      <c r="H30" s="14">
        <v>-60</v>
      </c>
      <c r="I30" s="14">
        <v>440</v>
      </c>
      <c r="J30" s="14">
        <v>22</v>
      </c>
    </row>
    <row r="31" s="4" customFormat="1" spans="3:10">
      <c r="C31" s="17" t="s">
        <v>19</v>
      </c>
      <c r="D31" s="17">
        <f>COUNTIF(C2:C23,"&lt;0.76")-COUNTIF(C2:C23,"&lt;0.685")</f>
        <v>1</v>
      </c>
      <c r="E31" s="17">
        <v>9</v>
      </c>
      <c r="F31" s="17">
        <v>7</v>
      </c>
      <c r="G31" s="15">
        <v>0.16</v>
      </c>
      <c r="H31" s="18">
        <v>-80</v>
      </c>
      <c r="I31" s="18">
        <v>420</v>
      </c>
      <c r="J31" s="14">
        <v>21</v>
      </c>
    </row>
    <row r="32" spans="3:6">
      <c r="C32" s="5" t="s">
        <v>20</v>
      </c>
      <c r="D32" s="5">
        <f>COUNTIF(C2:C23,"&lt;0.835")-COUNTIF(C2:C23,"&lt;0.76")</f>
        <v>6</v>
      </c>
      <c r="E32" s="5">
        <v>5</v>
      </c>
      <c r="F32" s="5">
        <v>5</v>
      </c>
    </row>
    <row r="33" s="3" customFormat="1" spans="3:6">
      <c r="C33" s="16" t="s">
        <v>21</v>
      </c>
      <c r="D33" s="16">
        <f>COUNTIF(C2:C23,"&lt;0.91")-COUNTIF(C2:C23,"&lt;0.835")</f>
        <v>5</v>
      </c>
      <c r="E33" s="16">
        <v>3</v>
      </c>
      <c r="F33" s="16">
        <v>2</v>
      </c>
    </row>
    <row r="34" spans="3:5">
      <c r="C34" s="5" t="s">
        <v>22</v>
      </c>
      <c r="D34" s="5">
        <f>COUNTIF(C2:C23,"&lt;0.985")-COUNTIF(C2:C23,"&lt;0.91")</f>
        <v>3</v>
      </c>
      <c r="E34" s="5"/>
    </row>
    <row r="35" spans="3:5">
      <c r="C35" s="5" t="s">
        <v>23</v>
      </c>
      <c r="D35" s="5">
        <f>COUNTIF(C2:C23,"&lt;1.06")-COUNTIF(C2:C23,"&lt;0.985")</f>
        <v>1</v>
      </c>
      <c r="E35" s="5"/>
    </row>
    <row r="36" spans="3:5">
      <c r="C36" s="5" t="s">
        <v>24</v>
      </c>
      <c r="D36" s="5">
        <f>COUNTIF(C2:C23,"&lt;1.135")-COUNTIF(C2:C23,"&lt;1.06")</f>
        <v>0</v>
      </c>
      <c r="E36" s="5"/>
    </row>
    <row r="37" spans="3:5">
      <c r="C37" s="5" t="s">
        <v>25</v>
      </c>
      <c r="D37" s="5">
        <f>COUNTIF(C2:C23,"&lt;1.21")-COUNTIF(C2:C23,"&lt;1.135")</f>
        <v>1</v>
      </c>
      <c r="E37" s="5"/>
    </row>
    <row r="38" spans="7:8">
      <c r="G38" s="5">
        <v>0.57</v>
      </c>
      <c r="H38" s="5">
        <v>0.041</v>
      </c>
    </row>
    <row r="39" spans="7:8">
      <c r="G39" s="5">
        <v>0.725</v>
      </c>
      <c r="H39" s="5">
        <v>0.076</v>
      </c>
    </row>
    <row r="40" spans="7:8">
      <c r="G40" s="5">
        <v>0.801</v>
      </c>
      <c r="H40" s="5">
        <v>0.094</v>
      </c>
    </row>
  </sheetData>
  <pageMargins left="0.75" right="0.75" top="1" bottom="1" header="0.5" footer="0.5"/>
  <headerFooter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9"/>
  <sheetViews>
    <sheetView workbookViewId="0">
      <selection activeCell="A21" sqref="$A21:$XFD21"/>
    </sheetView>
  </sheetViews>
  <sheetFormatPr defaultColWidth="9" defaultRowHeight="13.5"/>
  <cols>
    <col min="3" max="4" width="21.125" customWidth="1"/>
    <col min="10" max="11" width="12.625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>
      <c r="A2" s="6">
        <v>55</v>
      </c>
      <c r="B2" s="7">
        <v>55</v>
      </c>
      <c r="C2" s="7">
        <v>0.471357107162476</v>
      </c>
      <c r="D2" s="7">
        <v>0.00975704193115234</v>
      </c>
      <c r="E2" s="7">
        <v>10</v>
      </c>
      <c r="F2" s="7">
        <v>5</v>
      </c>
      <c r="G2" s="7">
        <v>0</v>
      </c>
      <c r="H2" s="7">
        <v>5</v>
      </c>
      <c r="I2" s="7">
        <v>1</v>
      </c>
      <c r="J2" s="7">
        <v>0.666666666666667</v>
      </c>
      <c r="K2" s="7">
        <v>0.8</v>
      </c>
      <c r="L2" s="7">
        <v>0.5</v>
      </c>
      <c r="M2" s="7">
        <v>0.5</v>
      </c>
      <c r="N2" s="7">
        <v>0.75</v>
      </c>
    </row>
    <row r="3" spans="1:14">
      <c r="A3" s="6">
        <v>59</v>
      </c>
      <c r="B3" s="7">
        <v>59</v>
      </c>
      <c r="C3" s="7">
        <v>0.475740194320679</v>
      </c>
      <c r="D3" s="7">
        <v>0.0055694580078125</v>
      </c>
      <c r="E3" s="7">
        <v>10</v>
      </c>
      <c r="F3" s="7">
        <v>6</v>
      </c>
      <c r="G3" s="7">
        <v>0</v>
      </c>
      <c r="H3" s="7">
        <v>4</v>
      </c>
      <c r="I3" s="7">
        <v>1</v>
      </c>
      <c r="J3" s="7">
        <v>0.625</v>
      </c>
      <c r="K3" s="7">
        <v>0.769230769230769</v>
      </c>
      <c r="L3" s="7">
        <v>0.6</v>
      </c>
      <c r="M3" s="7">
        <v>0.4</v>
      </c>
      <c r="N3" s="7">
        <v>0.7</v>
      </c>
    </row>
    <row r="4" spans="1:14">
      <c r="A4" s="6">
        <v>19</v>
      </c>
      <c r="B4" s="7">
        <v>19</v>
      </c>
      <c r="C4" s="7">
        <v>0.606020212173462</v>
      </c>
      <c r="D4" s="7">
        <v>0.0171260833740234</v>
      </c>
      <c r="E4" s="7">
        <v>10</v>
      </c>
      <c r="F4" s="7">
        <v>5</v>
      </c>
      <c r="G4" s="7">
        <v>0</v>
      </c>
      <c r="H4" s="7">
        <v>5</v>
      </c>
      <c r="I4" s="7">
        <v>1</v>
      </c>
      <c r="J4" s="7">
        <v>0.666666666666667</v>
      </c>
      <c r="K4" s="7">
        <v>0.8</v>
      </c>
      <c r="L4" s="7">
        <v>0.5</v>
      </c>
      <c r="M4" s="7">
        <v>0.5</v>
      </c>
      <c r="N4" s="7">
        <v>0.75</v>
      </c>
    </row>
    <row r="5" spans="1:14">
      <c r="A5" s="6">
        <v>12</v>
      </c>
      <c r="B5" s="7">
        <v>12</v>
      </c>
      <c r="C5" s="7">
        <v>0.578823804855347</v>
      </c>
      <c r="D5" s="7">
        <v>0.00784742832183838</v>
      </c>
      <c r="E5" s="7">
        <v>10</v>
      </c>
      <c r="F5" s="7">
        <v>7</v>
      </c>
      <c r="G5" s="7">
        <v>0</v>
      </c>
      <c r="H5" s="7">
        <v>3</v>
      </c>
      <c r="I5" s="7">
        <v>1</v>
      </c>
      <c r="J5" s="7">
        <v>0.588235294117647</v>
      </c>
      <c r="K5" s="7">
        <v>0.740740740740741</v>
      </c>
      <c r="L5" s="7">
        <v>0.7</v>
      </c>
      <c r="M5" s="7">
        <v>0.3</v>
      </c>
      <c r="N5" s="7">
        <v>0.65</v>
      </c>
    </row>
    <row r="6" s="1" customFormat="1" spans="1:14">
      <c r="A6" s="8">
        <v>44</v>
      </c>
      <c r="B6" s="9">
        <v>44</v>
      </c>
      <c r="C6" s="9">
        <v>0.579375267028809</v>
      </c>
      <c r="D6" s="9">
        <v>0.00989007949829102</v>
      </c>
      <c r="E6" s="9">
        <v>10</v>
      </c>
      <c r="F6" s="9">
        <v>6</v>
      </c>
      <c r="G6" s="9">
        <v>0</v>
      </c>
      <c r="H6" s="9">
        <v>4</v>
      </c>
      <c r="I6" s="9">
        <v>1</v>
      </c>
      <c r="J6" s="9">
        <v>0.625</v>
      </c>
      <c r="K6" s="9">
        <v>0.769230769230769</v>
      </c>
      <c r="L6" s="9">
        <v>0.6</v>
      </c>
      <c r="M6" s="9">
        <v>0.4</v>
      </c>
      <c r="N6" s="9">
        <v>0.7</v>
      </c>
    </row>
    <row r="7" spans="1:14">
      <c r="A7" s="6">
        <v>84</v>
      </c>
      <c r="B7" s="7">
        <v>84</v>
      </c>
      <c r="C7" s="7">
        <v>0.710006833076477</v>
      </c>
      <c r="D7" s="7">
        <v>0.00908374786376953</v>
      </c>
      <c r="E7" s="7">
        <v>10</v>
      </c>
      <c r="F7" s="7">
        <v>5</v>
      </c>
      <c r="G7" s="7">
        <v>0</v>
      </c>
      <c r="H7" s="7">
        <v>5</v>
      </c>
      <c r="I7" s="7">
        <v>1</v>
      </c>
      <c r="J7" s="7">
        <v>0.666666666666667</v>
      </c>
      <c r="K7" s="7">
        <v>0.8</v>
      </c>
      <c r="L7" s="7">
        <v>0.5</v>
      </c>
      <c r="M7" s="7">
        <v>0.5</v>
      </c>
      <c r="N7" s="7">
        <v>0.75</v>
      </c>
    </row>
    <row r="8" spans="1:14">
      <c r="A8" s="6">
        <v>40</v>
      </c>
      <c r="B8" s="7">
        <v>40</v>
      </c>
      <c r="C8" s="7">
        <v>0.792062044143677</v>
      </c>
      <c r="D8" s="7">
        <v>0.0185079574584961</v>
      </c>
      <c r="E8" s="7">
        <v>10</v>
      </c>
      <c r="F8" s="7">
        <v>5</v>
      </c>
      <c r="G8" s="7">
        <v>0</v>
      </c>
      <c r="H8" s="7">
        <v>5</v>
      </c>
      <c r="I8" s="7">
        <v>1</v>
      </c>
      <c r="J8" s="7">
        <v>0.666666666666667</v>
      </c>
      <c r="K8" s="7">
        <v>0.8</v>
      </c>
      <c r="L8" s="7">
        <v>0.5</v>
      </c>
      <c r="M8" s="7">
        <v>0.5</v>
      </c>
      <c r="N8" s="7">
        <v>0.75</v>
      </c>
    </row>
    <row r="9" spans="1:14">
      <c r="A9" s="6">
        <v>22</v>
      </c>
      <c r="B9" s="7">
        <v>22</v>
      </c>
      <c r="C9" s="7">
        <v>0.768659114837646</v>
      </c>
      <c r="D9" s="7">
        <v>0.0440047979354858</v>
      </c>
      <c r="E9" s="7">
        <v>10</v>
      </c>
      <c r="F9" s="7">
        <v>7</v>
      </c>
      <c r="G9" s="7">
        <v>0</v>
      </c>
      <c r="H9" s="7">
        <v>3</v>
      </c>
      <c r="I9" s="7">
        <v>1</v>
      </c>
      <c r="J9" s="7">
        <v>0.588235294117647</v>
      </c>
      <c r="K9" s="7">
        <v>0.740740740740741</v>
      </c>
      <c r="L9" s="7">
        <v>0.7</v>
      </c>
      <c r="M9" s="7">
        <v>0.3</v>
      </c>
      <c r="N9" s="7">
        <v>0.65</v>
      </c>
    </row>
    <row r="10" spans="1:14">
      <c r="A10" s="6">
        <v>40</v>
      </c>
      <c r="B10" s="7">
        <v>40</v>
      </c>
      <c r="C10" s="7">
        <v>0.792062044143677</v>
      </c>
      <c r="D10" s="7">
        <v>0.0185079574584961</v>
      </c>
      <c r="E10" s="7">
        <v>10</v>
      </c>
      <c r="F10" s="7">
        <v>5</v>
      </c>
      <c r="G10" s="7">
        <v>0</v>
      </c>
      <c r="H10" s="7">
        <v>5</v>
      </c>
      <c r="I10" s="7">
        <v>1</v>
      </c>
      <c r="J10" s="7">
        <v>0.666666666666667</v>
      </c>
      <c r="K10" s="7">
        <v>0.8</v>
      </c>
      <c r="L10" s="7">
        <v>0.5</v>
      </c>
      <c r="M10" s="7">
        <v>0.5</v>
      </c>
      <c r="N10" s="7">
        <v>0.75</v>
      </c>
    </row>
    <row r="11" spans="1:14">
      <c r="A11" s="6">
        <v>17</v>
      </c>
      <c r="B11" s="7">
        <v>17</v>
      </c>
      <c r="C11" s="7">
        <v>0.802490711212158</v>
      </c>
      <c r="D11" s="7">
        <v>0.0230822563171387</v>
      </c>
      <c r="E11" s="7">
        <v>10</v>
      </c>
      <c r="F11" s="7">
        <v>5</v>
      </c>
      <c r="G11" s="7">
        <v>0</v>
      </c>
      <c r="H11" s="7">
        <v>5</v>
      </c>
      <c r="I11" s="7">
        <v>1</v>
      </c>
      <c r="J11" s="7">
        <v>0.666666666666667</v>
      </c>
      <c r="K11" s="7">
        <v>0.8</v>
      </c>
      <c r="L11" s="7">
        <v>0.5</v>
      </c>
      <c r="M11" s="7">
        <v>0.5</v>
      </c>
      <c r="N11" s="7">
        <v>0.75</v>
      </c>
    </row>
    <row r="12" spans="1:14">
      <c r="A12" s="6">
        <v>6</v>
      </c>
      <c r="B12" s="7">
        <v>6</v>
      </c>
      <c r="C12" s="7">
        <v>0.825859069824219</v>
      </c>
      <c r="D12" s="7">
        <v>0.0527646541595459</v>
      </c>
      <c r="E12" s="7">
        <v>10</v>
      </c>
      <c r="F12" s="7">
        <v>5</v>
      </c>
      <c r="G12" s="7">
        <v>0</v>
      </c>
      <c r="H12" s="7">
        <v>5</v>
      </c>
      <c r="I12" s="7">
        <v>1</v>
      </c>
      <c r="J12" s="7">
        <v>0.666666666666667</v>
      </c>
      <c r="K12" s="7">
        <v>0.8</v>
      </c>
      <c r="L12" s="7">
        <v>0.5</v>
      </c>
      <c r="M12" s="7">
        <v>0.5</v>
      </c>
      <c r="N12" s="7">
        <v>0.75</v>
      </c>
    </row>
    <row r="13" spans="1:14">
      <c r="A13" s="6">
        <v>36</v>
      </c>
      <c r="B13" s="7">
        <v>36</v>
      </c>
      <c r="C13" s="7">
        <v>0.845277667045593</v>
      </c>
      <c r="D13" s="7">
        <v>0.0597842931747437</v>
      </c>
      <c r="E13" s="7">
        <v>10</v>
      </c>
      <c r="F13" s="7">
        <v>8</v>
      </c>
      <c r="G13" s="7">
        <v>0</v>
      </c>
      <c r="H13" s="7">
        <v>2</v>
      </c>
      <c r="I13" s="7">
        <v>1</v>
      </c>
      <c r="J13" s="7">
        <v>0.555555555555556</v>
      </c>
      <c r="K13" s="7">
        <v>0.714285714285714</v>
      </c>
      <c r="L13" s="7">
        <v>0.8</v>
      </c>
      <c r="M13" s="7">
        <v>0.2</v>
      </c>
      <c r="N13" s="7">
        <v>0.6</v>
      </c>
    </row>
    <row r="14" spans="1:14">
      <c r="A14" s="6">
        <v>63</v>
      </c>
      <c r="B14" s="7">
        <v>63</v>
      </c>
      <c r="C14" s="7">
        <v>0.882025837898254</v>
      </c>
      <c r="D14" s="7">
        <v>0.179218649864197</v>
      </c>
      <c r="E14" s="7">
        <v>10</v>
      </c>
      <c r="F14" s="7">
        <v>8</v>
      </c>
      <c r="G14" s="7">
        <v>0</v>
      </c>
      <c r="H14" s="7">
        <v>2</v>
      </c>
      <c r="I14" s="7">
        <v>1</v>
      </c>
      <c r="J14" s="7">
        <v>0.555555555555556</v>
      </c>
      <c r="K14" s="7">
        <v>0.714285714285714</v>
      </c>
      <c r="L14" s="7">
        <v>0.8</v>
      </c>
      <c r="M14" s="7">
        <v>0.2</v>
      </c>
      <c r="N14" s="7">
        <v>0.6</v>
      </c>
    </row>
    <row r="15" spans="1:14">
      <c r="A15" s="6">
        <v>43</v>
      </c>
      <c r="B15" s="7">
        <v>43</v>
      </c>
      <c r="C15" s="7">
        <v>0.888309717178345</v>
      </c>
      <c r="D15" s="7">
        <v>0.139370918273926</v>
      </c>
      <c r="E15" s="7">
        <v>10</v>
      </c>
      <c r="F15" s="7">
        <v>7</v>
      </c>
      <c r="G15" s="7">
        <v>0</v>
      </c>
      <c r="H15" s="7">
        <v>3</v>
      </c>
      <c r="I15" s="7">
        <v>1</v>
      </c>
      <c r="J15" s="7">
        <v>0.588235294117647</v>
      </c>
      <c r="K15" s="7">
        <v>0.740740740740741</v>
      </c>
      <c r="L15" s="7">
        <v>0.7</v>
      </c>
      <c r="M15" s="7">
        <v>0.3</v>
      </c>
      <c r="N15" s="7">
        <v>0.65</v>
      </c>
    </row>
    <row r="16" spans="1:14">
      <c r="A16" s="6">
        <v>18</v>
      </c>
      <c r="B16" s="7">
        <v>18</v>
      </c>
      <c r="C16" s="7">
        <v>1.17620837688446</v>
      </c>
      <c r="D16" s="7">
        <v>0.202372550964355</v>
      </c>
      <c r="E16" s="7">
        <v>10</v>
      </c>
      <c r="F16" s="7">
        <v>4</v>
      </c>
      <c r="G16" s="7">
        <v>0</v>
      </c>
      <c r="H16" s="7">
        <v>6</v>
      </c>
      <c r="I16" s="7">
        <v>1</v>
      </c>
      <c r="J16" s="7">
        <v>0.714285714285714</v>
      </c>
      <c r="K16" s="7">
        <v>0.833333333333333</v>
      </c>
      <c r="L16" s="7">
        <v>0.4</v>
      </c>
      <c r="M16" s="7">
        <v>0.6</v>
      </c>
      <c r="N16" s="7">
        <v>0.8</v>
      </c>
    </row>
    <row r="17" spans="1:14">
      <c r="A17" s="6">
        <v>14</v>
      </c>
      <c r="B17" s="7">
        <v>14</v>
      </c>
      <c r="C17" s="7">
        <v>0.890965580940247</v>
      </c>
      <c r="D17" s="7">
        <v>0.157147407531738</v>
      </c>
      <c r="E17" s="7">
        <v>10</v>
      </c>
      <c r="F17" s="7">
        <v>5</v>
      </c>
      <c r="G17" s="7">
        <v>0</v>
      </c>
      <c r="H17" s="7">
        <v>5</v>
      </c>
      <c r="I17" s="7">
        <v>1</v>
      </c>
      <c r="J17" s="7">
        <v>0.666666666666667</v>
      </c>
      <c r="K17" s="7">
        <v>0.8</v>
      </c>
      <c r="L17" s="7">
        <v>0.5</v>
      </c>
      <c r="M17" s="7">
        <v>0.5</v>
      </c>
      <c r="N17" s="7">
        <v>0.75</v>
      </c>
    </row>
    <row r="18" s="2" customFormat="1" spans="1:14">
      <c r="A18" s="10">
        <v>80</v>
      </c>
      <c r="B18" s="11">
        <v>80</v>
      </c>
      <c r="C18" s="11">
        <v>0.909982204437256</v>
      </c>
      <c r="D18" s="11">
        <v>0.198383212089539</v>
      </c>
      <c r="E18" s="11">
        <v>10</v>
      </c>
      <c r="F18" s="11">
        <v>9</v>
      </c>
      <c r="G18" s="11">
        <v>0</v>
      </c>
      <c r="H18" s="11">
        <v>1</v>
      </c>
      <c r="I18" s="11">
        <v>1</v>
      </c>
      <c r="J18" s="11">
        <v>0.526315789473684</v>
      </c>
      <c r="K18" s="11">
        <v>0.689655172413793</v>
      </c>
      <c r="L18" s="11">
        <v>0.9</v>
      </c>
      <c r="M18" s="11">
        <v>0.1</v>
      </c>
      <c r="N18" s="11">
        <v>0.55</v>
      </c>
    </row>
    <row r="19" spans="1:14">
      <c r="A19" s="6">
        <v>10</v>
      </c>
      <c r="B19" s="7">
        <v>10</v>
      </c>
      <c r="C19" s="7">
        <v>0.942210555076599</v>
      </c>
      <c r="D19" s="7">
        <v>0.160889387130737</v>
      </c>
      <c r="E19" s="7">
        <v>10</v>
      </c>
      <c r="F19" s="7">
        <v>4</v>
      </c>
      <c r="G19" s="7">
        <v>0</v>
      </c>
      <c r="H19" s="7">
        <v>6</v>
      </c>
      <c r="I19" s="7">
        <v>1</v>
      </c>
      <c r="J19" s="7">
        <v>0.714285714285714</v>
      </c>
      <c r="K19" s="7">
        <v>0.833333333333333</v>
      </c>
      <c r="L19" s="7">
        <v>0.4</v>
      </c>
      <c r="M19" s="7">
        <v>0.6</v>
      </c>
      <c r="N19" s="7">
        <v>0.8</v>
      </c>
    </row>
    <row r="20" spans="1:14">
      <c r="A20" s="6">
        <v>60</v>
      </c>
      <c r="B20" s="7">
        <v>60</v>
      </c>
      <c r="C20" s="7">
        <v>0.950549483299255</v>
      </c>
      <c r="D20" s="7">
        <v>0.064454197883606</v>
      </c>
      <c r="E20" s="7">
        <v>10</v>
      </c>
      <c r="F20" s="7">
        <v>2</v>
      </c>
      <c r="G20" s="7">
        <v>0</v>
      </c>
      <c r="H20" s="7">
        <v>8</v>
      </c>
      <c r="I20" s="7">
        <v>1</v>
      </c>
      <c r="J20" s="7">
        <v>0.833333333333333</v>
      </c>
      <c r="K20" s="7">
        <v>0.909090909090909</v>
      </c>
      <c r="L20" s="7">
        <v>0.2</v>
      </c>
      <c r="M20" s="7">
        <v>0.8</v>
      </c>
      <c r="N20" s="7">
        <v>0.9</v>
      </c>
    </row>
    <row r="21" spans="1:14">
      <c r="A21" s="6">
        <v>71</v>
      </c>
      <c r="B21" s="7">
        <v>71</v>
      </c>
      <c r="C21" s="7">
        <v>0.962655186653137</v>
      </c>
      <c r="D21" s="7">
        <v>0.0840179920196533</v>
      </c>
      <c r="E21" s="7">
        <v>10</v>
      </c>
      <c r="F21" s="7">
        <v>6</v>
      </c>
      <c r="G21" s="7">
        <v>0</v>
      </c>
      <c r="H21" s="7">
        <v>4</v>
      </c>
      <c r="I21" s="7">
        <v>1</v>
      </c>
      <c r="J21" s="7">
        <v>0.625</v>
      </c>
      <c r="K21" s="7">
        <v>0.769230769230769</v>
      </c>
      <c r="L21" s="7">
        <v>0.6</v>
      </c>
      <c r="M21" s="7">
        <v>0.4</v>
      </c>
      <c r="N21" s="7">
        <v>0.7</v>
      </c>
    </row>
    <row r="22" customFormat="1" spans="1:14">
      <c r="A22" s="6">
        <v>66</v>
      </c>
      <c r="B22" s="7">
        <v>66</v>
      </c>
      <c r="C22" s="7">
        <v>0.985759258270264</v>
      </c>
      <c r="D22" s="7">
        <v>0.142184734344482</v>
      </c>
      <c r="E22" s="7">
        <v>10</v>
      </c>
      <c r="F22" s="7">
        <v>6</v>
      </c>
      <c r="G22" s="7">
        <v>0</v>
      </c>
      <c r="H22" s="7">
        <v>4</v>
      </c>
      <c r="I22" s="7">
        <v>1</v>
      </c>
      <c r="J22" s="7">
        <v>0.625</v>
      </c>
      <c r="K22" s="7">
        <v>0.769230769230769</v>
      </c>
      <c r="L22" s="7">
        <v>0.6</v>
      </c>
      <c r="M22" s="7">
        <v>0.4</v>
      </c>
      <c r="N22" s="7">
        <v>0.7</v>
      </c>
    </row>
    <row r="23" spans="3:14">
      <c r="C23" s="5">
        <f>AVERAGE(C2:C22)</f>
        <v>0.801733346212478</v>
      </c>
      <c r="D23" s="5">
        <f>AVERAGE(D2:D22)</f>
        <v>0.076379276457287</v>
      </c>
      <c r="J23" s="5">
        <f>AVERAGE(J2:J22)</f>
        <v>0.642731946579801</v>
      </c>
      <c r="K23" s="5">
        <f>AVERAGE(K2:K22)</f>
        <v>0.780625213137528</v>
      </c>
      <c r="L23" s="5">
        <f>AVERAGE(L2:L22)</f>
        <v>0.571428571428571</v>
      </c>
      <c r="M23" s="5">
        <f>AVERAGE(M2:M22)</f>
        <v>0.428571428571429</v>
      </c>
      <c r="N23" s="5">
        <f>AVERAGE(N2:N22)</f>
        <v>0.714285714285714</v>
      </c>
    </row>
    <row r="24" spans="12:13">
      <c r="L24" s="5">
        <f>AVERAGE(L3:L23)</f>
        <v>0.574829931972789</v>
      </c>
      <c r="M24" s="5">
        <f>AVERAGE(M3:M23)</f>
        <v>0.425170068027211</v>
      </c>
    </row>
    <row r="25" spans="3:9">
      <c r="C25" s="12" t="s">
        <v>13</v>
      </c>
      <c r="D25" s="5" t="s">
        <v>14</v>
      </c>
      <c r="E25" s="5" t="s">
        <v>96</v>
      </c>
      <c r="F25" s="5" t="s">
        <v>98</v>
      </c>
      <c r="G25" s="13" t="s">
        <v>26</v>
      </c>
      <c r="H25" s="14"/>
      <c r="I25" s="14"/>
    </row>
    <row r="26" spans="3:10">
      <c r="C26" s="5" t="s">
        <v>15</v>
      </c>
      <c r="D26" s="5">
        <f>COUNTIF(C2:C22,"&lt;0.46")-COUNTIF(C2:C22,"&lt;0.385")</f>
        <v>0</v>
      </c>
      <c r="E26" s="5"/>
      <c r="G26" s="15"/>
      <c r="H26" s="14"/>
      <c r="I26" s="14"/>
      <c r="J26" s="14"/>
    </row>
    <row r="27" spans="3:10">
      <c r="C27" s="5" t="s">
        <v>16</v>
      </c>
      <c r="D27" s="5">
        <f>COUNTIF(C2:C22,"&lt;0.535")-COUNTIF(C2:C22,"&lt;0.46")</f>
        <v>2</v>
      </c>
      <c r="E27" s="5"/>
      <c r="G27" s="15">
        <v>0.04</v>
      </c>
      <c r="H27" s="14">
        <v>-20</v>
      </c>
      <c r="I27" s="14">
        <v>480</v>
      </c>
      <c r="J27" s="14">
        <v>24</v>
      </c>
    </row>
    <row r="28" s="3" customFormat="1" spans="3:10">
      <c r="C28" s="16" t="s">
        <v>17</v>
      </c>
      <c r="D28" s="16">
        <f>COUNTIF(C2:C22,"&lt;0.61")-COUNTIF(C2:C22,"&lt;0.535")</f>
        <v>3</v>
      </c>
      <c r="E28" s="16">
        <v>3</v>
      </c>
      <c r="F28" s="16">
        <v>2</v>
      </c>
      <c r="G28" s="15">
        <v>0.08</v>
      </c>
      <c r="H28" s="14">
        <v>-40</v>
      </c>
      <c r="I28" s="14">
        <v>460</v>
      </c>
      <c r="J28" s="14">
        <v>23</v>
      </c>
    </row>
    <row r="29" spans="3:10">
      <c r="C29" s="5" t="s">
        <v>18</v>
      </c>
      <c r="D29" s="5">
        <f>COUNTIF(C2:C22,"&lt;0.685")-COUNTIF(C2:C22,"&lt;0.61")</f>
        <v>0</v>
      </c>
      <c r="E29" s="5">
        <v>5</v>
      </c>
      <c r="F29" s="5">
        <v>5</v>
      </c>
      <c r="G29" s="15">
        <v>0.12</v>
      </c>
      <c r="H29" s="14">
        <v>-60</v>
      </c>
      <c r="I29" s="14">
        <v>440</v>
      </c>
      <c r="J29" s="14">
        <v>22</v>
      </c>
    </row>
    <row r="30" s="4" customFormat="1" spans="3:10">
      <c r="C30" s="17" t="s">
        <v>19</v>
      </c>
      <c r="D30" s="17">
        <f>COUNTIF(C2:C22,"&lt;0.76")-COUNTIF(C2:C22,"&lt;0.685")</f>
        <v>1</v>
      </c>
      <c r="E30" s="17">
        <v>9</v>
      </c>
      <c r="F30" s="17">
        <v>7</v>
      </c>
      <c r="G30" s="15">
        <v>0.16</v>
      </c>
      <c r="H30" s="18">
        <v>-80</v>
      </c>
      <c r="I30" s="18">
        <v>420</v>
      </c>
      <c r="J30" s="14">
        <v>21</v>
      </c>
    </row>
    <row r="31" spans="3:6">
      <c r="C31" s="5" t="s">
        <v>20</v>
      </c>
      <c r="D31" s="5">
        <f>COUNTIF(C2:C22,"&lt;0.835")-COUNTIF(C2:C22,"&lt;0.76")</f>
        <v>5</v>
      </c>
      <c r="E31" s="5">
        <v>5</v>
      </c>
      <c r="F31" s="5">
        <v>5</v>
      </c>
    </row>
    <row r="32" s="3" customFormat="1" spans="3:6">
      <c r="C32" s="16" t="s">
        <v>21</v>
      </c>
      <c r="D32" s="16">
        <f>COUNTIF(C2:C22,"&lt;0.91")-COUNTIF(C2:C22,"&lt;0.835")</f>
        <v>5</v>
      </c>
      <c r="E32" s="16">
        <v>3</v>
      </c>
      <c r="F32" s="16">
        <v>2</v>
      </c>
    </row>
    <row r="33" spans="3:5">
      <c r="C33" s="5" t="s">
        <v>22</v>
      </c>
      <c r="D33" s="5">
        <f>COUNTIF(C2:C22,"&lt;0.985")-COUNTIF(C2:C22,"&lt;0.91")</f>
        <v>3</v>
      </c>
      <c r="E33" s="5"/>
    </row>
    <row r="34" spans="3:5">
      <c r="C34" s="5" t="s">
        <v>23</v>
      </c>
      <c r="D34" s="5">
        <f>COUNTIF(C2:C22,"&lt;1.06")-COUNTIF(C2:C22,"&lt;0.985")</f>
        <v>1</v>
      </c>
      <c r="E34" s="5"/>
    </row>
    <row r="35" spans="3:5">
      <c r="C35" s="5" t="s">
        <v>24</v>
      </c>
      <c r="D35" s="5">
        <f>COUNTIF(C2:C22,"&lt;1.135")-COUNTIF(C2:C22,"&lt;1.06")</f>
        <v>0</v>
      </c>
      <c r="E35" s="5"/>
    </row>
    <row r="36" spans="3:5">
      <c r="C36" s="5" t="s">
        <v>25</v>
      </c>
      <c r="D36" s="5">
        <f>COUNTIF(C2:C22,"&lt;1.21")-COUNTIF(C2:C22,"&lt;1.135")</f>
        <v>1</v>
      </c>
      <c r="E36" s="5"/>
    </row>
    <row r="37" spans="7:8">
      <c r="G37" s="5">
        <v>0.57</v>
      </c>
      <c r="H37" s="5">
        <v>0.041</v>
      </c>
    </row>
    <row r="38" spans="7:8">
      <c r="G38" s="5">
        <v>0.725</v>
      </c>
      <c r="H38" s="5">
        <v>0.076</v>
      </c>
    </row>
    <row r="39" spans="7:8">
      <c r="G39" s="5">
        <v>0.801</v>
      </c>
      <c r="H39" s="5">
        <v>0.094</v>
      </c>
    </row>
  </sheetData>
  <pageMargins left="0.75" right="0.75" top="1" bottom="1" header="0.5" footer="0.5"/>
  <headerFooter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2"/>
  <sheetViews>
    <sheetView topLeftCell="A13" workbookViewId="0">
      <selection activeCell="A21" sqref="$A21:$XFD21"/>
    </sheetView>
  </sheetViews>
  <sheetFormatPr defaultColWidth="9" defaultRowHeight="13.5"/>
  <cols>
    <col min="3" max="4" width="17.625" customWidth="1"/>
    <col min="10" max="11" width="12.625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>
      <c r="A2" s="6">
        <v>55</v>
      </c>
      <c r="B2" s="7">
        <v>55</v>
      </c>
      <c r="C2" s="7">
        <v>0.471357107162476</v>
      </c>
      <c r="D2" s="7">
        <v>0.00975704193115234</v>
      </c>
      <c r="E2" s="7">
        <v>10</v>
      </c>
      <c r="F2" s="7">
        <v>5</v>
      </c>
      <c r="G2" s="7">
        <v>0</v>
      </c>
      <c r="H2" s="7">
        <v>5</v>
      </c>
      <c r="I2" s="7">
        <v>1</v>
      </c>
      <c r="J2" s="7">
        <v>0.666666666666667</v>
      </c>
      <c r="K2" s="7">
        <v>0.8</v>
      </c>
      <c r="L2" s="7">
        <v>0.5</v>
      </c>
      <c r="M2" s="7">
        <v>0.5</v>
      </c>
      <c r="N2" s="7">
        <v>0.75</v>
      </c>
    </row>
    <row r="3" spans="1:14">
      <c r="A3" s="6">
        <v>59</v>
      </c>
      <c r="B3" s="7">
        <v>59</v>
      </c>
      <c r="C3" s="7">
        <v>0.475740194320679</v>
      </c>
      <c r="D3" s="7">
        <v>0.0055694580078125</v>
      </c>
      <c r="E3" s="7">
        <v>10</v>
      </c>
      <c r="F3" s="7">
        <v>6</v>
      </c>
      <c r="G3" s="7">
        <v>0</v>
      </c>
      <c r="H3" s="7">
        <v>4</v>
      </c>
      <c r="I3" s="7">
        <v>1</v>
      </c>
      <c r="J3" s="7">
        <v>0.625</v>
      </c>
      <c r="K3" s="7">
        <v>0.769230769230769</v>
      </c>
      <c r="L3" s="7">
        <v>0.6</v>
      </c>
      <c r="M3" s="7">
        <v>0.4</v>
      </c>
      <c r="N3" s="7">
        <v>0.7</v>
      </c>
    </row>
    <row r="4" spans="1:14">
      <c r="A4" s="6">
        <v>19</v>
      </c>
      <c r="B4" s="7">
        <v>19</v>
      </c>
      <c r="C4" s="7">
        <v>0.606020212173462</v>
      </c>
      <c r="D4" s="7">
        <v>0.0171260833740234</v>
      </c>
      <c r="E4" s="7">
        <v>10</v>
      </c>
      <c r="F4" s="7">
        <v>5</v>
      </c>
      <c r="G4" s="7">
        <v>0</v>
      </c>
      <c r="H4" s="7">
        <v>5</v>
      </c>
      <c r="I4" s="7">
        <v>1</v>
      </c>
      <c r="J4" s="7">
        <v>0.666666666666667</v>
      </c>
      <c r="K4" s="7">
        <v>0.8</v>
      </c>
      <c r="L4" s="7">
        <v>0.5</v>
      </c>
      <c r="M4" s="7">
        <v>0.5</v>
      </c>
      <c r="N4" s="7">
        <v>0.75</v>
      </c>
    </row>
    <row r="5" spans="1:14">
      <c r="A5" s="6">
        <v>12</v>
      </c>
      <c r="B5" s="7">
        <v>12</v>
      </c>
      <c r="C5" s="7">
        <v>0.578823804855347</v>
      </c>
      <c r="D5" s="7">
        <v>0.00784742832183838</v>
      </c>
      <c r="E5" s="7">
        <v>10</v>
      </c>
      <c r="F5" s="7">
        <v>7</v>
      </c>
      <c r="G5" s="7">
        <v>0</v>
      </c>
      <c r="H5" s="7">
        <v>3</v>
      </c>
      <c r="I5" s="7">
        <v>1</v>
      </c>
      <c r="J5" s="7">
        <v>0.588235294117647</v>
      </c>
      <c r="K5" s="7">
        <v>0.740740740740741</v>
      </c>
      <c r="L5" s="7">
        <v>0.7</v>
      </c>
      <c r="M5" s="7">
        <v>0.3</v>
      </c>
      <c r="N5" s="7">
        <v>0.65</v>
      </c>
    </row>
    <row r="6" s="1" customFormat="1" spans="1:14">
      <c r="A6" s="8">
        <v>44</v>
      </c>
      <c r="B6" s="9">
        <v>44</v>
      </c>
      <c r="C6" s="9">
        <v>0.579375267028809</v>
      </c>
      <c r="D6" s="9">
        <v>0.00989007949829102</v>
      </c>
      <c r="E6" s="9">
        <v>10</v>
      </c>
      <c r="F6" s="9">
        <v>6</v>
      </c>
      <c r="G6" s="9">
        <v>0</v>
      </c>
      <c r="H6" s="9">
        <v>4</v>
      </c>
      <c r="I6" s="9">
        <v>1</v>
      </c>
      <c r="J6" s="9">
        <v>0.625</v>
      </c>
      <c r="K6" s="9">
        <v>0.769230769230769</v>
      </c>
      <c r="L6" s="9">
        <v>0.6</v>
      </c>
      <c r="M6" s="9">
        <v>0.4</v>
      </c>
      <c r="N6" s="9">
        <v>0.7</v>
      </c>
    </row>
    <row r="7" spans="1:14">
      <c r="A7" s="6">
        <v>84</v>
      </c>
      <c r="B7" s="7">
        <v>84</v>
      </c>
      <c r="C7" s="7">
        <v>0.710006833076477</v>
      </c>
      <c r="D7" s="7">
        <v>0.00908374786376953</v>
      </c>
      <c r="E7" s="7">
        <v>10</v>
      </c>
      <c r="F7" s="7">
        <v>5</v>
      </c>
      <c r="G7" s="7">
        <v>0</v>
      </c>
      <c r="H7" s="7">
        <v>5</v>
      </c>
      <c r="I7" s="7">
        <v>1</v>
      </c>
      <c r="J7" s="7">
        <v>0.666666666666667</v>
      </c>
      <c r="K7" s="7">
        <v>0.8</v>
      </c>
      <c r="L7" s="7">
        <v>0.5</v>
      </c>
      <c r="M7" s="7">
        <v>0.5</v>
      </c>
      <c r="N7" s="7">
        <v>0.75</v>
      </c>
    </row>
    <row r="8" spans="1:14">
      <c r="A8" s="6">
        <v>40</v>
      </c>
      <c r="B8" s="7">
        <v>40</v>
      </c>
      <c r="C8" s="7">
        <v>0.792062044143677</v>
      </c>
      <c r="D8" s="7">
        <v>0.0185079574584961</v>
      </c>
      <c r="E8" s="7">
        <v>10</v>
      </c>
      <c r="F8" s="7">
        <v>5</v>
      </c>
      <c r="G8" s="7">
        <v>0</v>
      </c>
      <c r="H8" s="7">
        <v>5</v>
      </c>
      <c r="I8" s="7">
        <v>1</v>
      </c>
      <c r="J8" s="7">
        <v>0.666666666666667</v>
      </c>
      <c r="K8" s="7">
        <v>0.8</v>
      </c>
      <c r="L8" s="7">
        <v>0.5</v>
      </c>
      <c r="M8" s="7">
        <v>0.5</v>
      </c>
      <c r="N8" s="7">
        <v>0.75</v>
      </c>
    </row>
    <row r="9" spans="1:14">
      <c r="A9" s="6">
        <v>58</v>
      </c>
      <c r="B9" s="7">
        <v>58</v>
      </c>
      <c r="C9" s="7">
        <v>0.766217112541199</v>
      </c>
      <c r="D9" s="7">
        <v>0.0799874067306519</v>
      </c>
      <c r="E9" s="7">
        <v>10</v>
      </c>
      <c r="F9" s="7">
        <v>4</v>
      </c>
      <c r="G9" s="7">
        <v>0</v>
      </c>
      <c r="H9" s="7">
        <v>6</v>
      </c>
      <c r="I9" s="7">
        <v>1</v>
      </c>
      <c r="J9" s="7">
        <v>0.714285714285714</v>
      </c>
      <c r="K9" s="7">
        <v>0.833333333333333</v>
      </c>
      <c r="L9" s="7">
        <v>0.4</v>
      </c>
      <c r="M9" s="7">
        <v>0.6</v>
      </c>
      <c r="N9" s="7">
        <v>0.8</v>
      </c>
    </row>
    <row r="10" spans="1:14">
      <c r="A10" s="6">
        <v>2</v>
      </c>
      <c r="B10" s="7">
        <v>2</v>
      </c>
      <c r="C10" s="7">
        <v>0.782570600509644</v>
      </c>
      <c r="D10" s="7">
        <v>0.0511977672576904</v>
      </c>
      <c r="E10" s="7">
        <v>10</v>
      </c>
      <c r="F10" s="7">
        <v>8</v>
      </c>
      <c r="G10" s="7">
        <v>0</v>
      </c>
      <c r="H10" s="7">
        <v>2</v>
      </c>
      <c r="I10" s="7">
        <v>1</v>
      </c>
      <c r="J10" s="7">
        <v>0.555555555555556</v>
      </c>
      <c r="K10" s="7">
        <v>0.714285714285714</v>
      </c>
      <c r="L10" s="7">
        <v>0.8</v>
      </c>
      <c r="M10" s="7">
        <v>0.2</v>
      </c>
      <c r="N10" s="7">
        <v>0.6</v>
      </c>
    </row>
    <row r="11" spans="1:14">
      <c r="A11" s="6">
        <v>78</v>
      </c>
      <c r="B11" s="7">
        <v>78</v>
      </c>
      <c r="C11" s="7">
        <v>0.788685321807861</v>
      </c>
      <c r="D11" s="7">
        <v>0.130080699920654</v>
      </c>
      <c r="E11" s="7">
        <v>10</v>
      </c>
      <c r="F11" s="7">
        <v>7</v>
      </c>
      <c r="G11" s="7">
        <v>0</v>
      </c>
      <c r="H11" s="7">
        <v>3</v>
      </c>
      <c r="I11" s="7">
        <v>1</v>
      </c>
      <c r="J11" s="7">
        <v>0.588235294117647</v>
      </c>
      <c r="K11" s="7">
        <v>0.740740740740741</v>
      </c>
      <c r="L11" s="7">
        <v>0.7</v>
      </c>
      <c r="M11" s="7">
        <v>0.3</v>
      </c>
      <c r="N11" s="7">
        <v>0.65</v>
      </c>
    </row>
    <row r="12" spans="1:14">
      <c r="A12" s="6">
        <v>49</v>
      </c>
      <c r="B12" s="7">
        <v>49</v>
      </c>
      <c r="C12" s="7">
        <v>0.783710598945618</v>
      </c>
      <c r="D12" s="7">
        <v>0.189907193183899</v>
      </c>
      <c r="E12" s="7">
        <v>10</v>
      </c>
      <c r="F12" s="7">
        <v>6</v>
      </c>
      <c r="G12" s="7">
        <v>0</v>
      </c>
      <c r="H12" s="7">
        <v>4</v>
      </c>
      <c r="I12" s="7">
        <v>1</v>
      </c>
      <c r="J12" s="7">
        <v>0.625</v>
      </c>
      <c r="K12" s="7">
        <v>0.769230769230769</v>
      </c>
      <c r="L12" s="7">
        <v>0.6</v>
      </c>
      <c r="M12" s="7">
        <v>0.4</v>
      </c>
      <c r="N12" s="7">
        <v>0.7</v>
      </c>
    </row>
    <row r="13" spans="1:14">
      <c r="A13" s="6">
        <v>90</v>
      </c>
      <c r="B13" s="7">
        <v>90</v>
      </c>
      <c r="C13" s="7">
        <v>0.805208325386047</v>
      </c>
      <c r="D13" s="7">
        <v>0.158805131912231</v>
      </c>
      <c r="E13" s="7">
        <v>9</v>
      </c>
      <c r="F13" s="7">
        <v>7</v>
      </c>
      <c r="G13" s="7">
        <v>1</v>
      </c>
      <c r="H13" s="7">
        <v>3</v>
      </c>
      <c r="I13" s="7">
        <v>0.9</v>
      </c>
      <c r="J13" s="7">
        <v>0.5625</v>
      </c>
      <c r="K13" s="7">
        <v>0.692307692307692</v>
      </c>
      <c r="L13" s="7">
        <v>0.7</v>
      </c>
      <c r="M13" s="7">
        <v>0.2</v>
      </c>
      <c r="N13" s="7">
        <v>0.6</v>
      </c>
    </row>
    <row r="14" spans="1:14">
      <c r="A14" s="6">
        <v>76</v>
      </c>
      <c r="B14" s="7">
        <v>76</v>
      </c>
      <c r="C14" s="7">
        <v>0.827271580696106</v>
      </c>
      <c r="D14" s="7">
        <v>0.122797250747681</v>
      </c>
      <c r="E14" s="7">
        <v>10</v>
      </c>
      <c r="F14" s="7">
        <v>5</v>
      </c>
      <c r="G14" s="7">
        <v>0</v>
      </c>
      <c r="H14" s="7">
        <v>5</v>
      </c>
      <c r="I14" s="7">
        <v>1</v>
      </c>
      <c r="J14" s="7">
        <v>0.666666666666667</v>
      </c>
      <c r="K14" s="7">
        <v>0.8</v>
      </c>
      <c r="L14" s="7">
        <v>0.5</v>
      </c>
      <c r="M14" s="7">
        <v>0.5</v>
      </c>
      <c r="N14" s="7">
        <v>0.75</v>
      </c>
    </row>
    <row r="15" spans="1:14">
      <c r="A15" s="6">
        <v>6</v>
      </c>
      <c r="B15" s="7">
        <v>6</v>
      </c>
      <c r="C15" s="7">
        <v>0.825859069824219</v>
      </c>
      <c r="D15" s="7">
        <v>0.0527646541595459</v>
      </c>
      <c r="E15" s="7">
        <v>10</v>
      </c>
      <c r="F15" s="7">
        <v>5</v>
      </c>
      <c r="G15" s="7">
        <v>0</v>
      </c>
      <c r="H15" s="7">
        <v>5</v>
      </c>
      <c r="I15" s="7">
        <v>1</v>
      </c>
      <c r="J15" s="7">
        <v>0.666666666666667</v>
      </c>
      <c r="K15" s="7">
        <v>0.8</v>
      </c>
      <c r="L15" s="7">
        <v>0.5</v>
      </c>
      <c r="M15" s="7">
        <v>0.5</v>
      </c>
      <c r="N15" s="7">
        <v>0.75</v>
      </c>
    </row>
    <row r="16" spans="1:14">
      <c r="A16" s="6">
        <v>36</v>
      </c>
      <c r="B16" s="7">
        <v>36</v>
      </c>
      <c r="C16" s="7">
        <v>0.845277667045593</v>
      </c>
      <c r="D16" s="7">
        <v>0.0597842931747437</v>
      </c>
      <c r="E16" s="7">
        <v>10</v>
      </c>
      <c r="F16" s="7">
        <v>8</v>
      </c>
      <c r="G16" s="7">
        <v>0</v>
      </c>
      <c r="H16" s="7">
        <v>2</v>
      </c>
      <c r="I16" s="7">
        <v>1</v>
      </c>
      <c r="J16" s="7">
        <v>0.555555555555556</v>
      </c>
      <c r="K16" s="7">
        <v>0.714285714285714</v>
      </c>
      <c r="L16" s="7">
        <v>0.8</v>
      </c>
      <c r="M16" s="7">
        <v>0.2</v>
      </c>
      <c r="N16" s="7">
        <v>0.6</v>
      </c>
    </row>
    <row r="17" spans="1:14">
      <c r="A17" s="6">
        <v>63</v>
      </c>
      <c r="B17" s="7">
        <v>63</v>
      </c>
      <c r="C17" s="7">
        <v>0.882025837898254</v>
      </c>
      <c r="D17" s="7">
        <v>0.179218649864197</v>
      </c>
      <c r="E17" s="7">
        <v>10</v>
      </c>
      <c r="F17" s="7">
        <v>8</v>
      </c>
      <c r="G17" s="7">
        <v>0</v>
      </c>
      <c r="H17" s="7">
        <v>2</v>
      </c>
      <c r="I17" s="7">
        <v>1</v>
      </c>
      <c r="J17" s="7">
        <v>0.555555555555556</v>
      </c>
      <c r="K17" s="7">
        <v>0.714285714285714</v>
      </c>
      <c r="L17" s="7">
        <v>0.8</v>
      </c>
      <c r="M17" s="7">
        <v>0.2</v>
      </c>
      <c r="N17" s="7">
        <v>0.6</v>
      </c>
    </row>
    <row r="18" spans="1:14">
      <c r="A18" s="6">
        <v>43</v>
      </c>
      <c r="B18" s="7">
        <v>43</v>
      </c>
      <c r="C18" s="7">
        <v>0.888309717178345</v>
      </c>
      <c r="D18" s="7">
        <v>0.139370918273926</v>
      </c>
      <c r="E18" s="7">
        <v>10</v>
      </c>
      <c r="F18" s="7">
        <v>7</v>
      </c>
      <c r="G18" s="7">
        <v>0</v>
      </c>
      <c r="H18" s="7">
        <v>3</v>
      </c>
      <c r="I18" s="7">
        <v>1</v>
      </c>
      <c r="J18" s="7">
        <v>0.588235294117647</v>
      </c>
      <c r="K18" s="7">
        <v>0.740740740740741</v>
      </c>
      <c r="L18" s="7">
        <v>0.7</v>
      </c>
      <c r="M18" s="7">
        <v>0.3</v>
      </c>
      <c r="N18" s="7">
        <v>0.65</v>
      </c>
    </row>
    <row r="19" spans="1:14">
      <c r="A19" s="6">
        <v>18</v>
      </c>
      <c r="B19" s="7">
        <v>18</v>
      </c>
      <c r="C19" s="7">
        <v>1.17620837688446</v>
      </c>
      <c r="D19" s="7">
        <v>0.202372550964355</v>
      </c>
      <c r="E19" s="7">
        <v>10</v>
      </c>
      <c r="F19" s="7">
        <v>4</v>
      </c>
      <c r="G19" s="7">
        <v>0</v>
      </c>
      <c r="H19" s="7">
        <v>6</v>
      </c>
      <c r="I19" s="7">
        <v>1</v>
      </c>
      <c r="J19" s="7">
        <v>0.714285714285714</v>
      </c>
      <c r="K19" s="7">
        <v>0.833333333333333</v>
      </c>
      <c r="L19" s="7">
        <v>0.4</v>
      </c>
      <c r="M19" s="7">
        <v>0.6</v>
      </c>
      <c r="N19" s="7">
        <v>0.8</v>
      </c>
    </row>
    <row r="20" spans="1:14">
      <c r="A20" s="6">
        <v>14</v>
      </c>
      <c r="B20" s="7">
        <v>14</v>
      </c>
      <c r="C20" s="7">
        <v>0.890965580940247</v>
      </c>
      <c r="D20" s="7">
        <v>0.157147407531738</v>
      </c>
      <c r="E20" s="7">
        <v>10</v>
      </c>
      <c r="F20" s="7">
        <v>5</v>
      </c>
      <c r="G20" s="7">
        <v>0</v>
      </c>
      <c r="H20" s="7">
        <v>5</v>
      </c>
      <c r="I20" s="7">
        <v>1</v>
      </c>
      <c r="J20" s="7">
        <v>0.666666666666667</v>
      </c>
      <c r="K20" s="7">
        <v>0.8</v>
      </c>
      <c r="L20" s="7">
        <v>0.5</v>
      </c>
      <c r="M20" s="7">
        <v>0.5</v>
      </c>
      <c r="N20" s="7">
        <v>0.75</v>
      </c>
    </row>
    <row r="21" s="2" customFormat="1" spans="1:14">
      <c r="A21" s="10">
        <v>80</v>
      </c>
      <c r="B21" s="11">
        <v>80</v>
      </c>
      <c r="C21" s="11">
        <v>0.909982204437256</v>
      </c>
      <c r="D21" s="11">
        <v>0.198383212089539</v>
      </c>
      <c r="E21" s="11">
        <v>10</v>
      </c>
      <c r="F21" s="11">
        <v>9</v>
      </c>
      <c r="G21" s="11">
        <v>0</v>
      </c>
      <c r="H21" s="11">
        <v>1</v>
      </c>
      <c r="I21" s="11">
        <v>1</v>
      </c>
      <c r="J21" s="11">
        <v>0.526315789473684</v>
      </c>
      <c r="K21" s="11">
        <v>0.689655172413793</v>
      </c>
      <c r="L21" s="11">
        <v>0.9</v>
      </c>
      <c r="M21" s="11">
        <v>0.1</v>
      </c>
      <c r="N21" s="11">
        <v>0.55</v>
      </c>
    </row>
    <row r="22" spans="1:14">
      <c r="A22" s="6">
        <v>10</v>
      </c>
      <c r="B22" s="7">
        <v>10</v>
      </c>
      <c r="C22" s="7">
        <v>0.942210555076599</v>
      </c>
      <c r="D22" s="7">
        <v>0.160889387130737</v>
      </c>
      <c r="E22" s="7">
        <v>10</v>
      </c>
      <c r="F22" s="7">
        <v>4</v>
      </c>
      <c r="G22" s="7">
        <v>0</v>
      </c>
      <c r="H22" s="7">
        <v>6</v>
      </c>
      <c r="I22" s="7">
        <v>1</v>
      </c>
      <c r="J22" s="7">
        <v>0.714285714285714</v>
      </c>
      <c r="K22" s="7">
        <v>0.833333333333333</v>
      </c>
      <c r="L22" s="7">
        <v>0.4</v>
      </c>
      <c r="M22" s="7">
        <v>0.6</v>
      </c>
      <c r="N22" s="7">
        <v>0.8</v>
      </c>
    </row>
    <row r="23" spans="1:14">
      <c r="A23" s="6">
        <v>60</v>
      </c>
      <c r="B23" s="7">
        <v>60</v>
      </c>
      <c r="C23" s="7">
        <v>0.950549483299255</v>
      </c>
      <c r="D23" s="7">
        <v>0.064454197883606</v>
      </c>
      <c r="E23" s="7">
        <v>10</v>
      </c>
      <c r="F23" s="7">
        <v>2</v>
      </c>
      <c r="G23" s="7">
        <v>0</v>
      </c>
      <c r="H23" s="7">
        <v>8</v>
      </c>
      <c r="I23" s="7">
        <v>1</v>
      </c>
      <c r="J23" s="7">
        <v>0.833333333333333</v>
      </c>
      <c r="K23" s="7">
        <v>0.909090909090909</v>
      </c>
      <c r="L23" s="7">
        <v>0.2</v>
      </c>
      <c r="M23" s="7">
        <v>0.8</v>
      </c>
      <c r="N23" s="7">
        <v>0.9</v>
      </c>
    </row>
    <row r="24" spans="1:14">
      <c r="A24" s="6">
        <v>71</v>
      </c>
      <c r="B24" s="7">
        <v>71</v>
      </c>
      <c r="C24" s="7">
        <v>0.962655186653137</v>
      </c>
      <c r="D24" s="7">
        <v>0.0840179920196533</v>
      </c>
      <c r="E24" s="7">
        <v>10</v>
      </c>
      <c r="F24" s="7">
        <v>6</v>
      </c>
      <c r="G24" s="7">
        <v>0</v>
      </c>
      <c r="H24" s="7">
        <v>4</v>
      </c>
      <c r="I24" s="7">
        <v>1</v>
      </c>
      <c r="J24" s="7">
        <v>0.625</v>
      </c>
      <c r="K24" s="7">
        <v>0.769230769230769</v>
      </c>
      <c r="L24" s="7">
        <v>0.6</v>
      </c>
      <c r="M24" s="7">
        <v>0.4</v>
      </c>
      <c r="N24" s="7">
        <v>0.7</v>
      </c>
    </row>
    <row r="25" customFormat="1" spans="1:14">
      <c r="A25" s="6">
        <v>66</v>
      </c>
      <c r="B25" s="7">
        <v>66</v>
      </c>
      <c r="C25" s="7">
        <v>0.985759258270264</v>
      </c>
      <c r="D25" s="7">
        <v>0.142184734344482</v>
      </c>
      <c r="E25" s="7">
        <v>10</v>
      </c>
      <c r="F25" s="7">
        <v>6</v>
      </c>
      <c r="G25" s="7">
        <v>0</v>
      </c>
      <c r="H25" s="7">
        <v>4</v>
      </c>
      <c r="I25" s="7">
        <v>1</v>
      </c>
      <c r="J25" s="7">
        <v>0.625</v>
      </c>
      <c r="K25" s="7">
        <v>0.769230769230769</v>
      </c>
      <c r="L25" s="7">
        <v>0.6</v>
      </c>
      <c r="M25" s="7">
        <v>0.4</v>
      </c>
      <c r="N25" s="7">
        <v>0.7</v>
      </c>
    </row>
    <row r="26" spans="3:14">
      <c r="C26" s="5">
        <f>AVERAGE(C2:C25)</f>
        <v>0.801118830839793</v>
      </c>
      <c r="D26" s="5">
        <f>AVERAGE(D2:D25)</f>
        <v>0.0937977184851964</v>
      </c>
      <c r="J26" s="5">
        <f>AVERAGE(J2:J25)</f>
        <v>0.637001895056268</v>
      </c>
      <c r="K26" s="5">
        <f>AVERAGE(K2:K25)</f>
        <v>0.775095291043567</v>
      </c>
      <c r="L26" s="5">
        <f>AVERAGE(L2:L25)</f>
        <v>0.583333333333333</v>
      </c>
      <c r="M26" s="5">
        <f>AVERAGE(M2:M25)</f>
        <v>0.4125</v>
      </c>
      <c r="N26" s="5">
        <f>AVERAGE(N2:N25)</f>
        <v>0.70625</v>
      </c>
    </row>
    <row r="27" spans="12:13">
      <c r="L27" s="5">
        <f>AVERAGE(L3:L26)</f>
        <v>0.586805555555556</v>
      </c>
      <c r="M27" s="5">
        <f>AVERAGE(M3:M26)</f>
        <v>0.408854166666667</v>
      </c>
    </row>
    <row r="28" spans="3:9">
      <c r="C28" s="12" t="s">
        <v>13</v>
      </c>
      <c r="D28" s="5" t="s">
        <v>14</v>
      </c>
      <c r="E28" s="5" t="s">
        <v>96</v>
      </c>
      <c r="F28" s="5" t="s">
        <v>98</v>
      </c>
      <c r="G28" s="13" t="s">
        <v>26</v>
      </c>
      <c r="H28" s="14"/>
      <c r="I28" s="14"/>
    </row>
    <row r="29" spans="3:10">
      <c r="C29" s="5" t="s">
        <v>15</v>
      </c>
      <c r="D29" s="5">
        <f>COUNTIF(C2:C25,"&lt;0.46")-COUNTIF(C2:C25,"&lt;0.385")</f>
        <v>0</v>
      </c>
      <c r="E29" s="5"/>
      <c r="G29" s="15"/>
      <c r="H29" s="14"/>
      <c r="I29" s="14"/>
      <c r="J29" s="14"/>
    </row>
    <row r="30" spans="3:10">
      <c r="C30" s="5" t="s">
        <v>16</v>
      </c>
      <c r="D30" s="5">
        <f>COUNTIF(C2:C25,"&lt;0.535")-COUNTIF(C2:C25,"&lt;0.46")</f>
        <v>2</v>
      </c>
      <c r="E30" s="5"/>
      <c r="G30" s="15">
        <v>0.04</v>
      </c>
      <c r="H30" s="14">
        <v>-20</v>
      </c>
      <c r="I30" s="14">
        <v>480</v>
      </c>
      <c r="J30" s="14">
        <v>24</v>
      </c>
    </row>
    <row r="31" s="3" customFormat="1" spans="3:10">
      <c r="C31" s="16" t="s">
        <v>17</v>
      </c>
      <c r="D31" s="16">
        <f>COUNTIF(C2:C25,"&lt;0.61")-COUNTIF(C2:C25,"&lt;0.535")</f>
        <v>3</v>
      </c>
      <c r="E31" s="16">
        <v>3</v>
      </c>
      <c r="F31" s="16">
        <v>2</v>
      </c>
      <c r="G31" s="15">
        <v>0.08</v>
      </c>
      <c r="H31" s="14">
        <v>-40</v>
      </c>
      <c r="I31" s="14">
        <v>460</v>
      </c>
      <c r="J31" s="14">
        <v>23</v>
      </c>
    </row>
    <row r="32" spans="3:10">
      <c r="C32" s="5" t="s">
        <v>18</v>
      </c>
      <c r="D32" s="5">
        <f>COUNTIF(C2:C25,"&lt;0.685")-COUNTIF(C2:C25,"&lt;0.61")</f>
        <v>0</v>
      </c>
      <c r="E32" s="5">
        <v>5</v>
      </c>
      <c r="F32" s="5">
        <v>5</v>
      </c>
      <c r="G32" s="15">
        <v>0.12</v>
      </c>
      <c r="H32" s="14">
        <v>-60</v>
      </c>
      <c r="I32" s="14">
        <v>440</v>
      </c>
      <c r="J32" s="14">
        <v>22</v>
      </c>
    </row>
    <row r="33" s="4" customFormat="1" spans="3:10">
      <c r="C33" s="17" t="s">
        <v>19</v>
      </c>
      <c r="D33" s="17">
        <f>COUNTIF(C2:C25,"&lt;0.76")-COUNTIF(C2:C25,"&lt;0.685")</f>
        <v>1</v>
      </c>
      <c r="E33" s="17">
        <v>9</v>
      </c>
      <c r="F33" s="17">
        <v>7</v>
      </c>
      <c r="G33" s="15">
        <v>0.16</v>
      </c>
      <c r="H33" s="18">
        <v>-80</v>
      </c>
      <c r="I33" s="18">
        <v>420</v>
      </c>
      <c r="J33" s="14">
        <v>21</v>
      </c>
    </row>
    <row r="34" spans="3:6">
      <c r="C34" s="5" t="s">
        <v>20</v>
      </c>
      <c r="D34" s="5">
        <f>COUNTIF(C2:C25,"&lt;0.835")-COUNTIF(C2:C25,"&lt;0.76")</f>
        <v>8</v>
      </c>
      <c r="E34" s="5">
        <v>5</v>
      </c>
      <c r="F34" s="5">
        <v>5</v>
      </c>
    </row>
    <row r="35" s="3" customFormat="1" spans="3:6">
      <c r="C35" s="16" t="s">
        <v>21</v>
      </c>
      <c r="D35" s="16">
        <f>COUNTIF(C2:C25,"&lt;0.91")-COUNTIF(C2:C25,"&lt;0.835")</f>
        <v>5</v>
      </c>
      <c r="E35" s="16">
        <v>3</v>
      </c>
      <c r="F35" s="16">
        <v>2</v>
      </c>
    </row>
    <row r="36" spans="3:5">
      <c r="C36" s="5" t="s">
        <v>22</v>
      </c>
      <c r="D36" s="5">
        <f>COUNTIF(C2:C25,"&lt;0.985")-COUNTIF(C2:C25,"&lt;0.91")</f>
        <v>3</v>
      </c>
      <c r="E36" s="5"/>
    </row>
    <row r="37" spans="3:5">
      <c r="C37" s="5" t="s">
        <v>23</v>
      </c>
      <c r="D37" s="5">
        <f>COUNTIF(C2:C25,"&lt;1.06")-COUNTIF(C2:C25,"&lt;0.985")</f>
        <v>1</v>
      </c>
      <c r="E37" s="5"/>
    </row>
    <row r="38" spans="3:5">
      <c r="C38" s="5" t="s">
        <v>24</v>
      </c>
      <c r="D38" s="5">
        <f>COUNTIF(C2:C25,"&lt;1.135")-COUNTIF(C2:C25,"&lt;1.06")</f>
        <v>0</v>
      </c>
      <c r="E38" s="5"/>
    </row>
    <row r="39" spans="3:5">
      <c r="C39" s="5" t="s">
        <v>25</v>
      </c>
      <c r="D39" s="5">
        <f>COUNTIF(C2:C25,"&lt;1.21")-COUNTIF(C2:C25,"&lt;1.135")</f>
        <v>1</v>
      </c>
      <c r="E39" s="5"/>
    </row>
    <row r="40" spans="7:8">
      <c r="G40" s="5">
        <v>0.57</v>
      </c>
      <c r="H40" s="5">
        <v>0.041</v>
      </c>
    </row>
    <row r="41" spans="7:8">
      <c r="G41" s="5">
        <v>0.725</v>
      </c>
      <c r="H41" s="5">
        <v>0.076</v>
      </c>
    </row>
    <row r="42" spans="7:8">
      <c r="G42" s="5">
        <v>0.801</v>
      </c>
      <c r="H42" s="5">
        <v>0.094</v>
      </c>
    </row>
  </sheetData>
  <pageMargins left="0.75" right="0.75" top="1" bottom="1" header="0.5" footer="0.5"/>
  <headerFooter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1"/>
  <sheetViews>
    <sheetView workbookViewId="0">
      <selection activeCell="A21" sqref="$A21:$XFD21"/>
    </sheetView>
  </sheetViews>
  <sheetFormatPr defaultColWidth="9" defaultRowHeight="13.5"/>
  <cols>
    <col min="3" max="4" width="19.125" customWidth="1"/>
    <col min="10" max="11" width="12.625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>
      <c r="A2" s="6">
        <v>55</v>
      </c>
      <c r="B2" s="7">
        <v>55</v>
      </c>
      <c r="C2" s="7">
        <v>0.471357107162476</v>
      </c>
      <c r="D2" s="7">
        <v>0.00975704193115234</v>
      </c>
      <c r="E2" s="7">
        <v>10</v>
      </c>
      <c r="F2" s="7">
        <v>5</v>
      </c>
      <c r="G2" s="7">
        <v>0</v>
      </c>
      <c r="H2" s="7">
        <v>5</v>
      </c>
      <c r="I2" s="7">
        <v>1</v>
      </c>
      <c r="J2" s="7">
        <v>0.666666666666667</v>
      </c>
      <c r="K2" s="7">
        <v>0.8</v>
      </c>
      <c r="L2" s="7">
        <v>0.5</v>
      </c>
      <c r="M2" s="7">
        <v>0.5</v>
      </c>
      <c r="N2" s="7">
        <v>0.75</v>
      </c>
    </row>
    <row r="3" spans="1:14">
      <c r="A3" s="6">
        <v>59</v>
      </c>
      <c r="B3" s="7">
        <v>59</v>
      </c>
      <c r="C3" s="7">
        <v>0.475740194320679</v>
      </c>
      <c r="D3" s="7">
        <v>0.0055694580078125</v>
      </c>
      <c r="E3" s="7">
        <v>10</v>
      </c>
      <c r="F3" s="7">
        <v>6</v>
      </c>
      <c r="G3" s="7">
        <v>0</v>
      </c>
      <c r="H3" s="7">
        <v>4</v>
      </c>
      <c r="I3" s="7">
        <v>1</v>
      </c>
      <c r="J3" s="7">
        <v>0.625</v>
      </c>
      <c r="K3" s="7">
        <v>0.769230769230769</v>
      </c>
      <c r="L3" s="7">
        <v>0.6</v>
      </c>
      <c r="M3" s="7">
        <v>0.4</v>
      </c>
      <c r="N3" s="7">
        <v>0.7</v>
      </c>
    </row>
    <row r="4" spans="1:14">
      <c r="A4" s="6">
        <v>19</v>
      </c>
      <c r="B4" s="7">
        <v>19</v>
      </c>
      <c r="C4" s="7">
        <v>0.606020212173462</v>
      </c>
      <c r="D4" s="7">
        <v>0.0171260833740234</v>
      </c>
      <c r="E4" s="7">
        <v>10</v>
      </c>
      <c r="F4" s="7">
        <v>5</v>
      </c>
      <c r="G4" s="7">
        <v>0</v>
      </c>
      <c r="H4" s="7">
        <v>5</v>
      </c>
      <c r="I4" s="7">
        <v>1</v>
      </c>
      <c r="J4" s="7">
        <v>0.666666666666667</v>
      </c>
      <c r="K4" s="7">
        <v>0.8</v>
      </c>
      <c r="L4" s="7">
        <v>0.5</v>
      </c>
      <c r="M4" s="7">
        <v>0.5</v>
      </c>
      <c r="N4" s="7">
        <v>0.75</v>
      </c>
    </row>
    <row r="5" spans="1:14">
      <c r="A5" s="6">
        <v>12</v>
      </c>
      <c r="B5" s="7">
        <v>12</v>
      </c>
      <c r="C5" s="7">
        <v>0.578823804855347</v>
      </c>
      <c r="D5" s="7">
        <v>0.00784742832183838</v>
      </c>
      <c r="E5" s="7">
        <v>10</v>
      </c>
      <c r="F5" s="7">
        <v>7</v>
      </c>
      <c r="G5" s="7">
        <v>0</v>
      </c>
      <c r="H5" s="7">
        <v>3</v>
      </c>
      <c r="I5" s="7">
        <v>1</v>
      </c>
      <c r="J5" s="7">
        <v>0.588235294117647</v>
      </c>
      <c r="K5" s="7">
        <v>0.740740740740741</v>
      </c>
      <c r="L5" s="7">
        <v>0.7</v>
      </c>
      <c r="M5" s="7">
        <v>0.3</v>
      </c>
      <c r="N5" s="7">
        <v>0.65</v>
      </c>
    </row>
    <row r="6" s="1" customFormat="1" spans="1:14">
      <c r="A6" s="8">
        <v>44</v>
      </c>
      <c r="B6" s="9">
        <v>44</v>
      </c>
      <c r="C6" s="9">
        <v>0.579375267028809</v>
      </c>
      <c r="D6" s="9">
        <v>0.00989007949829102</v>
      </c>
      <c r="E6" s="9">
        <v>10</v>
      </c>
      <c r="F6" s="9">
        <v>6</v>
      </c>
      <c r="G6" s="9">
        <v>0</v>
      </c>
      <c r="H6" s="9">
        <v>4</v>
      </c>
      <c r="I6" s="9">
        <v>1</v>
      </c>
      <c r="J6" s="9">
        <v>0.625</v>
      </c>
      <c r="K6" s="9">
        <v>0.769230769230769</v>
      </c>
      <c r="L6" s="9">
        <v>0.6</v>
      </c>
      <c r="M6" s="9">
        <v>0.4</v>
      </c>
      <c r="N6" s="9">
        <v>0.7</v>
      </c>
    </row>
    <row r="7" spans="1:14">
      <c r="A7" s="6">
        <v>84</v>
      </c>
      <c r="B7" s="7">
        <v>84</v>
      </c>
      <c r="C7" s="7">
        <v>0.710006833076477</v>
      </c>
      <c r="D7" s="7">
        <v>0.00908374786376953</v>
      </c>
      <c r="E7" s="7">
        <v>10</v>
      </c>
      <c r="F7" s="7">
        <v>5</v>
      </c>
      <c r="G7" s="7">
        <v>0</v>
      </c>
      <c r="H7" s="7">
        <v>5</v>
      </c>
      <c r="I7" s="7">
        <v>1</v>
      </c>
      <c r="J7" s="7">
        <v>0.666666666666667</v>
      </c>
      <c r="K7" s="7">
        <v>0.8</v>
      </c>
      <c r="L7" s="7">
        <v>0.5</v>
      </c>
      <c r="M7" s="7">
        <v>0.5</v>
      </c>
      <c r="N7" s="7">
        <v>0.75</v>
      </c>
    </row>
    <row r="8" s="2" customFormat="1" spans="1:14">
      <c r="A8" s="10">
        <v>5</v>
      </c>
      <c r="B8" s="11">
        <v>5</v>
      </c>
      <c r="C8" s="11">
        <v>0.759477138519287</v>
      </c>
      <c r="D8" s="11">
        <v>0.0228502750396729</v>
      </c>
      <c r="E8" s="11">
        <v>10</v>
      </c>
      <c r="F8" s="11">
        <v>6</v>
      </c>
      <c r="G8" s="11">
        <v>0</v>
      </c>
      <c r="H8" s="11">
        <v>4</v>
      </c>
      <c r="I8" s="11">
        <v>1</v>
      </c>
      <c r="J8" s="11">
        <v>0.625</v>
      </c>
      <c r="K8" s="11">
        <v>0.769230769230769</v>
      </c>
      <c r="L8" s="11">
        <v>0.6</v>
      </c>
      <c r="M8" s="11">
        <v>0.4</v>
      </c>
      <c r="N8" s="11">
        <v>0.7</v>
      </c>
    </row>
    <row r="9" spans="1:14">
      <c r="A9" s="6">
        <v>2</v>
      </c>
      <c r="B9" s="7">
        <v>2</v>
      </c>
      <c r="C9" s="7">
        <v>0.782570600509644</v>
      </c>
      <c r="D9" s="7">
        <v>0.0511977672576904</v>
      </c>
      <c r="E9" s="7">
        <v>10</v>
      </c>
      <c r="F9" s="7">
        <v>8</v>
      </c>
      <c r="G9" s="7">
        <v>0</v>
      </c>
      <c r="H9" s="7">
        <v>2</v>
      </c>
      <c r="I9" s="7">
        <v>1</v>
      </c>
      <c r="J9" s="7">
        <v>0.555555555555556</v>
      </c>
      <c r="K9" s="7">
        <v>0.714285714285714</v>
      </c>
      <c r="L9" s="7">
        <v>0.8</v>
      </c>
      <c r="M9" s="7">
        <v>0.2</v>
      </c>
      <c r="N9" s="7">
        <v>0.6</v>
      </c>
    </row>
    <row r="10" spans="1:14">
      <c r="A10" s="6">
        <v>78</v>
      </c>
      <c r="B10" s="7">
        <v>78</v>
      </c>
      <c r="C10" s="7">
        <v>0.788685321807861</v>
      </c>
      <c r="D10" s="7">
        <v>0.130080699920654</v>
      </c>
      <c r="E10" s="7">
        <v>10</v>
      </c>
      <c r="F10" s="7">
        <v>7</v>
      </c>
      <c r="G10" s="7">
        <v>0</v>
      </c>
      <c r="H10" s="7">
        <v>3</v>
      </c>
      <c r="I10" s="7">
        <v>1</v>
      </c>
      <c r="J10" s="7">
        <v>0.588235294117647</v>
      </c>
      <c r="K10" s="7">
        <v>0.740740740740741</v>
      </c>
      <c r="L10" s="7">
        <v>0.7</v>
      </c>
      <c r="M10" s="7">
        <v>0.3</v>
      </c>
      <c r="N10" s="7">
        <v>0.65</v>
      </c>
    </row>
    <row r="11" spans="1:14">
      <c r="A11" s="6">
        <v>49</v>
      </c>
      <c r="B11" s="7">
        <v>49</v>
      </c>
      <c r="C11" s="7">
        <v>0.783710598945618</v>
      </c>
      <c r="D11" s="7">
        <v>0.189907193183899</v>
      </c>
      <c r="E11" s="7">
        <v>10</v>
      </c>
      <c r="F11" s="7">
        <v>6</v>
      </c>
      <c r="G11" s="7">
        <v>0</v>
      </c>
      <c r="H11" s="7">
        <v>4</v>
      </c>
      <c r="I11" s="7">
        <v>1</v>
      </c>
      <c r="J11" s="7">
        <v>0.625</v>
      </c>
      <c r="K11" s="7">
        <v>0.769230769230769</v>
      </c>
      <c r="L11" s="7">
        <v>0.6</v>
      </c>
      <c r="M11" s="7">
        <v>0.4</v>
      </c>
      <c r="N11" s="7">
        <v>0.7</v>
      </c>
    </row>
    <row r="12" spans="1:14">
      <c r="A12" s="6">
        <v>90</v>
      </c>
      <c r="B12" s="7">
        <v>90</v>
      </c>
      <c r="C12" s="7">
        <v>0.805208325386047</v>
      </c>
      <c r="D12" s="7">
        <v>0.158805131912231</v>
      </c>
      <c r="E12" s="7">
        <v>9</v>
      </c>
      <c r="F12" s="7">
        <v>7</v>
      </c>
      <c r="G12" s="7">
        <v>1</v>
      </c>
      <c r="H12" s="7">
        <v>3</v>
      </c>
      <c r="I12" s="7">
        <v>0.9</v>
      </c>
      <c r="J12" s="7">
        <v>0.5625</v>
      </c>
      <c r="K12" s="7">
        <v>0.692307692307692</v>
      </c>
      <c r="L12" s="7">
        <v>0.7</v>
      </c>
      <c r="M12" s="7">
        <v>0.2</v>
      </c>
      <c r="N12" s="7">
        <v>0.6</v>
      </c>
    </row>
    <row r="13" spans="1:14">
      <c r="A13" s="6">
        <v>76</v>
      </c>
      <c r="B13" s="7">
        <v>76</v>
      </c>
      <c r="C13" s="7">
        <v>0.827271580696106</v>
      </c>
      <c r="D13" s="7">
        <v>0.122797250747681</v>
      </c>
      <c r="E13" s="7">
        <v>10</v>
      </c>
      <c r="F13" s="7">
        <v>5</v>
      </c>
      <c r="G13" s="7">
        <v>0</v>
      </c>
      <c r="H13" s="7">
        <v>5</v>
      </c>
      <c r="I13" s="7">
        <v>1</v>
      </c>
      <c r="J13" s="7">
        <v>0.666666666666667</v>
      </c>
      <c r="K13" s="7">
        <v>0.8</v>
      </c>
      <c r="L13" s="7">
        <v>0.5</v>
      </c>
      <c r="M13" s="7">
        <v>0.5</v>
      </c>
      <c r="N13" s="7">
        <v>0.75</v>
      </c>
    </row>
    <row r="14" spans="1:14">
      <c r="A14" s="6">
        <v>6</v>
      </c>
      <c r="B14" s="7">
        <v>6</v>
      </c>
      <c r="C14" s="7">
        <v>0.825859069824219</v>
      </c>
      <c r="D14" s="7">
        <v>0.0527646541595459</v>
      </c>
      <c r="E14" s="7">
        <v>10</v>
      </c>
      <c r="F14" s="7">
        <v>5</v>
      </c>
      <c r="G14" s="7">
        <v>0</v>
      </c>
      <c r="H14" s="7">
        <v>5</v>
      </c>
      <c r="I14" s="7">
        <v>1</v>
      </c>
      <c r="J14" s="7">
        <v>0.666666666666667</v>
      </c>
      <c r="K14" s="7">
        <v>0.8</v>
      </c>
      <c r="L14" s="7">
        <v>0.5</v>
      </c>
      <c r="M14" s="7">
        <v>0.5</v>
      </c>
      <c r="N14" s="7">
        <v>0.75</v>
      </c>
    </row>
    <row r="15" spans="1:14">
      <c r="A15" s="6">
        <v>36</v>
      </c>
      <c r="B15" s="7">
        <v>36</v>
      </c>
      <c r="C15" s="7">
        <v>0.845277667045593</v>
      </c>
      <c r="D15" s="7">
        <v>0.0597842931747437</v>
      </c>
      <c r="E15" s="7">
        <v>10</v>
      </c>
      <c r="F15" s="7">
        <v>8</v>
      </c>
      <c r="G15" s="7">
        <v>0</v>
      </c>
      <c r="H15" s="7">
        <v>2</v>
      </c>
      <c r="I15" s="7">
        <v>1</v>
      </c>
      <c r="J15" s="7">
        <v>0.555555555555556</v>
      </c>
      <c r="K15" s="7">
        <v>0.714285714285714</v>
      </c>
      <c r="L15" s="7">
        <v>0.8</v>
      </c>
      <c r="M15" s="7">
        <v>0.2</v>
      </c>
      <c r="N15" s="7">
        <v>0.6</v>
      </c>
    </row>
    <row r="16" spans="1:14">
      <c r="A16" s="6">
        <v>63</v>
      </c>
      <c r="B16" s="7">
        <v>63</v>
      </c>
      <c r="C16" s="7">
        <v>0.882025837898254</v>
      </c>
      <c r="D16" s="7">
        <v>0.179218649864197</v>
      </c>
      <c r="E16" s="7">
        <v>10</v>
      </c>
      <c r="F16" s="7">
        <v>8</v>
      </c>
      <c r="G16" s="7">
        <v>0</v>
      </c>
      <c r="H16" s="7">
        <v>2</v>
      </c>
      <c r="I16" s="7">
        <v>1</v>
      </c>
      <c r="J16" s="7">
        <v>0.555555555555556</v>
      </c>
      <c r="K16" s="7">
        <v>0.714285714285714</v>
      </c>
      <c r="L16" s="7">
        <v>0.8</v>
      </c>
      <c r="M16" s="7">
        <v>0.2</v>
      </c>
      <c r="N16" s="7">
        <v>0.6</v>
      </c>
    </row>
    <row r="17" spans="1:14">
      <c r="A17" s="6">
        <v>43</v>
      </c>
      <c r="B17" s="7">
        <v>43</v>
      </c>
      <c r="C17" s="7">
        <v>0.888309717178345</v>
      </c>
      <c r="D17" s="7">
        <v>0.139370918273926</v>
      </c>
      <c r="E17" s="7">
        <v>10</v>
      </c>
      <c r="F17" s="7">
        <v>7</v>
      </c>
      <c r="G17" s="7">
        <v>0</v>
      </c>
      <c r="H17" s="7">
        <v>3</v>
      </c>
      <c r="I17" s="7">
        <v>1</v>
      </c>
      <c r="J17" s="7">
        <v>0.588235294117647</v>
      </c>
      <c r="K17" s="7">
        <v>0.740740740740741</v>
      </c>
      <c r="L17" s="7">
        <v>0.7</v>
      </c>
      <c r="M17" s="7">
        <v>0.3</v>
      </c>
      <c r="N17" s="7">
        <v>0.65</v>
      </c>
    </row>
    <row r="18" spans="1:14">
      <c r="A18" s="6">
        <v>18</v>
      </c>
      <c r="B18" s="7">
        <v>18</v>
      </c>
      <c r="C18" s="7">
        <v>1.17620837688446</v>
      </c>
      <c r="D18" s="7">
        <v>0.202372550964355</v>
      </c>
      <c r="E18" s="7">
        <v>10</v>
      </c>
      <c r="F18" s="7">
        <v>4</v>
      </c>
      <c r="G18" s="7">
        <v>0</v>
      </c>
      <c r="H18" s="7">
        <v>6</v>
      </c>
      <c r="I18" s="7">
        <v>1</v>
      </c>
      <c r="J18" s="7">
        <v>0.714285714285714</v>
      </c>
      <c r="K18" s="7">
        <v>0.833333333333333</v>
      </c>
      <c r="L18" s="7">
        <v>0.4</v>
      </c>
      <c r="M18" s="7">
        <v>0.6</v>
      </c>
      <c r="N18" s="7">
        <v>0.8</v>
      </c>
    </row>
    <row r="19" spans="1:14">
      <c r="A19" s="6">
        <v>14</v>
      </c>
      <c r="B19" s="7">
        <v>14</v>
      </c>
      <c r="C19" s="7">
        <v>0.890965580940247</v>
      </c>
      <c r="D19" s="7">
        <v>0.157147407531738</v>
      </c>
      <c r="E19" s="7">
        <v>10</v>
      </c>
      <c r="F19" s="7">
        <v>5</v>
      </c>
      <c r="G19" s="7">
        <v>0</v>
      </c>
      <c r="H19" s="7">
        <v>5</v>
      </c>
      <c r="I19" s="7">
        <v>1</v>
      </c>
      <c r="J19" s="7">
        <v>0.666666666666667</v>
      </c>
      <c r="K19" s="7">
        <v>0.8</v>
      </c>
      <c r="L19" s="7">
        <v>0.5</v>
      </c>
      <c r="M19" s="7">
        <v>0.5</v>
      </c>
      <c r="N19" s="7">
        <v>0.75</v>
      </c>
    </row>
    <row r="20" s="2" customFormat="1" spans="1:14">
      <c r="A20" s="10">
        <v>80</v>
      </c>
      <c r="B20" s="11">
        <v>80</v>
      </c>
      <c r="C20" s="11">
        <v>0.909982204437256</v>
      </c>
      <c r="D20" s="11">
        <v>0.198383212089539</v>
      </c>
      <c r="E20" s="11">
        <v>10</v>
      </c>
      <c r="F20" s="11">
        <v>9</v>
      </c>
      <c r="G20" s="11">
        <v>0</v>
      </c>
      <c r="H20" s="11">
        <v>1</v>
      </c>
      <c r="I20" s="11">
        <v>1</v>
      </c>
      <c r="J20" s="11">
        <v>0.526315789473684</v>
      </c>
      <c r="K20" s="11">
        <v>0.689655172413793</v>
      </c>
      <c r="L20" s="11">
        <v>0.9</v>
      </c>
      <c r="M20" s="11">
        <v>0.1</v>
      </c>
      <c r="N20" s="11">
        <v>0.55</v>
      </c>
    </row>
    <row r="21" spans="1:14">
      <c r="A21" s="6">
        <v>10</v>
      </c>
      <c r="B21" s="7">
        <v>10</v>
      </c>
      <c r="C21" s="7">
        <v>0.942210555076599</v>
      </c>
      <c r="D21" s="7">
        <v>0.160889387130737</v>
      </c>
      <c r="E21" s="7">
        <v>10</v>
      </c>
      <c r="F21" s="7">
        <v>4</v>
      </c>
      <c r="G21" s="7">
        <v>0</v>
      </c>
      <c r="H21" s="7">
        <v>6</v>
      </c>
      <c r="I21" s="7">
        <v>1</v>
      </c>
      <c r="J21" s="7">
        <v>0.714285714285714</v>
      </c>
      <c r="K21" s="7">
        <v>0.833333333333333</v>
      </c>
      <c r="L21" s="7">
        <v>0.4</v>
      </c>
      <c r="M21" s="7">
        <v>0.6</v>
      </c>
      <c r="N21" s="7">
        <v>0.8</v>
      </c>
    </row>
    <row r="22" spans="1:14">
      <c r="A22" s="6">
        <v>60</v>
      </c>
      <c r="B22" s="7">
        <v>60</v>
      </c>
      <c r="C22" s="7">
        <v>0.950549483299255</v>
      </c>
      <c r="D22" s="7">
        <v>0.064454197883606</v>
      </c>
      <c r="E22" s="7">
        <v>10</v>
      </c>
      <c r="F22" s="7">
        <v>2</v>
      </c>
      <c r="G22" s="7">
        <v>0</v>
      </c>
      <c r="H22" s="7">
        <v>8</v>
      </c>
      <c r="I22" s="7">
        <v>1</v>
      </c>
      <c r="J22" s="7">
        <v>0.833333333333333</v>
      </c>
      <c r="K22" s="7">
        <v>0.909090909090909</v>
      </c>
      <c r="L22" s="7">
        <v>0.2</v>
      </c>
      <c r="M22" s="7">
        <v>0.8</v>
      </c>
      <c r="N22" s="7">
        <v>0.9</v>
      </c>
    </row>
    <row r="23" spans="1:14">
      <c r="A23" s="6">
        <v>71</v>
      </c>
      <c r="B23" s="7">
        <v>71</v>
      </c>
      <c r="C23" s="7">
        <v>0.962655186653137</v>
      </c>
      <c r="D23" s="7">
        <v>0.0840179920196533</v>
      </c>
      <c r="E23" s="7">
        <v>10</v>
      </c>
      <c r="F23" s="7">
        <v>6</v>
      </c>
      <c r="G23" s="7">
        <v>0</v>
      </c>
      <c r="H23" s="7">
        <v>4</v>
      </c>
      <c r="I23" s="7">
        <v>1</v>
      </c>
      <c r="J23" s="7">
        <v>0.625</v>
      </c>
      <c r="K23" s="7">
        <v>0.769230769230769</v>
      </c>
      <c r="L23" s="7">
        <v>0.6</v>
      </c>
      <c r="M23" s="7">
        <v>0.4</v>
      </c>
      <c r="N23" s="7">
        <v>0.7</v>
      </c>
    </row>
    <row r="24" customFormat="1" spans="1:14">
      <c r="A24" s="6">
        <v>66</v>
      </c>
      <c r="B24" s="7">
        <v>66</v>
      </c>
      <c r="C24" s="7">
        <v>0.985759258270264</v>
      </c>
      <c r="D24" s="7">
        <v>0.142184734344482</v>
      </c>
      <c r="E24" s="7">
        <v>10</v>
      </c>
      <c r="F24" s="7">
        <v>6</v>
      </c>
      <c r="G24" s="7">
        <v>0</v>
      </c>
      <c r="H24" s="7">
        <v>4</v>
      </c>
      <c r="I24" s="7">
        <v>1</v>
      </c>
      <c r="J24" s="7">
        <v>0.625</v>
      </c>
      <c r="K24" s="7">
        <v>0.769230769230769</v>
      </c>
      <c r="L24" s="7">
        <v>0.6</v>
      </c>
      <c r="M24" s="7">
        <v>0.4</v>
      </c>
      <c r="N24" s="7">
        <v>0.7</v>
      </c>
    </row>
    <row r="25" spans="3:14">
      <c r="C25" s="5">
        <f>AVERAGE(C2:C24)</f>
        <v>0.801219561825628</v>
      </c>
      <c r="D25" s="5">
        <f>AVERAGE(D2:D24)</f>
        <v>0.0945869632389234</v>
      </c>
      <c r="J25" s="5">
        <f>AVERAGE(J2:J24)</f>
        <v>0.631830134799915</v>
      </c>
      <c r="K25" s="5">
        <f>AVERAGE(K2:K24)</f>
        <v>0.771225409606219</v>
      </c>
      <c r="L25" s="5">
        <f>AVERAGE(L2:L24)</f>
        <v>0.595652173913043</v>
      </c>
      <c r="M25" s="5">
        <f>AVERAGE(M2:M24)</f>
        <v>0.4</v>
      </c>
      <c r="N25" s="5">
        <f>AVERAGE(N2:N24)</f>
        <v>0.7</v>
      </c>
    </row>
    <row r="26" spans="12:13">
      <c r="L26" s="5">
        <f>AVERAGE(L3:L25)</f>
        <v>0.599810964083176</v>
      </c>
      <c r="M26" s="5">
        <f>AVERAGE(M3:M25)</f>
        <v>0.395652173913043</v>
      </c>
    </row>
    <row r="27" spans="3:9">
      <c r="C27" s="12" t="s">
        <v>13</v>
      </c>
      <c r="D27" s="5" t="s">
        <v>14</v>
      </c>
      <c r="E27" s="5" t="s">
        <v>96</v>
      </c>
      <c r="F27" s="5" t="s">
        <v>98</v>
      </c>
      <c r="G27" s="13" t="s">
        <v>26</v>
      </c>
      <c r="H27" s="14"/>
      <c r="I27" s="14"/>
    </row>
    <row r="28" spans="3:10">
      <c r="C28" s="5" t="s">
        <v>15</v>
      </c>
      <c r="D28" s="5">
        <f>COUNTIF(C2:C24,"&lt;0.46")-COUNTIF(C2:C24,"&lt;0.385")</f>
        <v>0</v>
      </c>
      <c r="E28" s="5"/>
      <c r="G28" s="15"/>
      <c r="H28" s="14"/>
      <c r="I28" s="14"/>
      <c r="J28" s="14"/>
    </row>
    <row r="29" spans="3:10">
      <c r="C29" s="5" t="s">
        <v>16</v>
      </c>
      <c r="D29" s="5">
        <f>COUNTIF(C2:C24,"&lt;0.535")-COUNTIF(C2:C24,"&lt;0.46")</f>
        <v>2</v>
      </c>
      <c r="E29" s="5"/>
      <c r="G29" s="15">
        <v>0.04</v>
      </c>
      <c r="H29" s="14">
        <v>-20</v>
      </c>
      <c r="I29" s="14">
        <v>480</v>
      </c>
      <c r="J29" s="14">
        <v>24</v>
      </c>
    </row>
    <row r="30" s="3" customFormat="1" spans="3:10">
      <c r="C30" s="16" t="s">
        <v>17</v>
      </c>
      <c r="D30" s="16">
        <f>COUNTIF(C2:C24,"&lt;0.61")-COUNTIF(C2:C24,"&lt;0.535")</f>
        <v>3</v>
      </c>
      <c r="E30" s="16">
        <v>3</v>
      </c>
      <c r="F30" s="16">
        <v>2</v>
      </c>
      <c r="G30" s="15">
        <v>0.08</v>
      </c>
      <c r="H30" s="14">
        <v>-40</v>
      </c>
      <c r="I30" s="14">
        <v>460</v>
      </c>
      <c r="J30" s="14">
        <v>23</v>
      </c>
    </row>
    <row r="31" spans="3:10">
      <c r="C31" s="5" t="s">
        <v>18</v>
      </c>
      <c r="D31" s="5">
        <f>COUNTIF(C2:C24,"&lt;0.685")-COUNTIF(C2:C24,"&lt;0.61")</f>
        <v>0</v>
      </c>
      <c r="E31" s="5">
        <v>5</v>
      </c>
      <c r="F31" s="5">
        <v>5</v>
      </c>
      <c r="G31" s="15">
        <v>0.12</v>
      </c>
      <c r="H31" s="14">
        <v>-60</v>
      </c>
      <c r="I31" s="14">
        <v>440</v>
      </c>
      <c r="J31" s="14">
        <v>22</v>
      </c>
    </row>
    <row r="32" s="4" customFormat="1" spans="3:10">
      <c r="C32" s="17" t="s">
        <v>19</v>
      </c>
      <c r="D32" s="17">
        <f>COUNTIF(C2:C24,"&lt;0.76")-COUNTIF(C2:C24,"&lt;0.685")</f>
        <v>2</v>
      </c>
      <c r="E32" s="17">
        <v>9</v>
      </c>
      <c r="F32" s="17">
        <v>7</v>
      </c>
      <c r="G32" s="15">
        <v>0.16</v>
      </c>
      <c r="H32" s="18">
        <v>-80</v>
      </c>
      <c r="I32" s="18">
        <v>420</v>
      </c>
      <c r="J32" s="14">
        <v>21</v>
      </c>
    </row>
    <row r="33" spans="3:6">
      <c r="C33" s="5" t="s">
        <v>20</v>
      </c>
      <c r="D33" s="5">
        <f>COUNTIF(C2:C24,"&lt;0.835")-COUNTIF(C2:C24,"&lt;0.76")</f>
        <v>6</v>
      </c>
      <c r="E33" s="5">
        <v>5</v>
      </c>
      <c r="F33" s="5">
        <v>5</v>
      </c>
    </row>
    <row r="34" s="3" customFormat="1" spans="3:6">
      <c r="C34" s="16" t="s">
        <v>21</v>
      </c>
      <c r="D34" s="16">
        <f>COUNTIF(C2:C24,"&lt;0.91")-COUNTIF(C2:C24,"&lt;0.835")</f>
        <v>5</v>
      </c>
      <c r="E34" s="16">
        <v>3</v>
      </c>
      <c r="F34" s="16">
        <v>2</v>
      </c>
    </row>
    <row r="35" spans="3:5">
      <c r="C35" s="5" t="s">
        <v>22</v>
      </c>
      <c r="D35" s="5">
        <f>COUNTIF(C2:C24,"&lt;0.985")-COUNTIF(C2:C24,"&lt;0.91")</f>
        <v>3</v>
      </c>
      <c r="E35" s="5"/>
    </row>
    <row r="36" spans="3:5">
      <c r="C36" s="5" t="s">
        <v>23</v>
      </c>
      <c r="D36" s="5">
        <f>COUNTIF(C2:C24,"&lt;1.06")-COUNTIF(C2:C24,"&lt;0.985")</f>
        <v>1</v>
      </c>
      <c r="E36" s="5"/>
    </row>
    <row r="37" spans="3:5">
      <c r="C37" s="5" t="s">
        <v>24</v>
      </c>
      <c r="D37" s="5">
        <f>COUNTIF(C2:C24,"&lt;1.135")-COUNTIF(C2:C24,"&lt;1.06")</f>
        <v>0</v>
      </c>
      <c r="E37" s="5"/>
    </row>
    <row r="38" spans="3:5">
      <c r="C38" s="5" t="s">
        <v>25</v>
      </c>
      <c r="D38" s="5">
        <f>COUNTIF(C2:C24,"&lt;1.21")-COUNTIF(C2:C24,"&lt;1.135")</f>
        <v>1</v>
      </c>
      <c r="E38" s="5"/>
    </row>
    <row r="39" spans="7:8">
      <c r="G39" s="5">
        <v>0.57</v>
      </c>
      <c r="H39" s="5">
        <v>0.041</v>
      </c>
    </row>
    <row r="40" spans="7:8">
      <c r="G40" s="5">
        <v>0.725</v>
      </c>
      <c r="H40" s="5">
        <v>0.076</v>
      </c>
    </row>
    <row r="41" spans="7:8">
      <c r="G41" s="5">
        <v>0.801</v>
      </c>
      <c r="H41" s="5">
        <v>0.094</v>
      </c>
    </row>
  </sheetData>
  <pageMargins left="0.75" right="0.75" top="1" bottom="1" header="0.5" footer="0.5"/>
  <headerFooter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0"/>
  <sheetViews>
    <sheetView workbookViewId="0">
      <selection activeCell="A21" sqref="$A21:$XFD21"/>
    </sheetView>
  </sheetViews>
  <sheetFormatPr defaultColWidth="9" defaultRowHeight="13.5"/>
  <cols>
    <col min="3" max="4" width="17.625" customWidth="1"/>
    <col min="10" max="11" width="12.625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>
      <c r="A2" s="6">
        <v>55</v>
      </c>
      <c r="B2" s="7">
        <v>55</v>
      </c>
      <c r="C2" s="7">
        <v>0.471357107162476</v>
      </c>
      <c r="D2" s="7">
        <v>0.00975704193115234</v>
      </c>
      <c r="E2" s="7">
        <v>10</v>
      </c>
      <c r="F2" s="7">
        <v>5</v>
      </c>
      <c r="G2" s="7">
        <v>0</v>
      </c>
      <c r="H2" s="7">
        <v>5</v>
      </c>
      <c r="I2" s="7">
        <v>1</v>
      </c>
      <c r="J2" s="7">
        <v>0.666666666666667</v>
      </c>
      <c r="K2" s="7">
        <v>0.8</v>
      </c>
      <c r="L2" s="7">
        <v>0.5</v>
      </c>
      <c r="M2" s="7">
        <v>0.5</v>
      </c>
      <c r="N2" s="7">
        <v>0.75</v>
      </c>
    </row>
    <row r="3" spans="1:14">
      <c r="A3" s="6">
        <v>59</v>
      </c>
      <c r="B3" s="7">
        <v>59</v>
      </c>
      <c r="C3" s="7">
        <v>0.475740194320679</v>
      </c>
      <c r="D3" s="7">
        <v>0.0055694580078125</v>
      </c>
      <c r="E3" s="7">
        <v>10</v>
      </c>
      <c r="F3" s="7">
        <v>6</v>
      </c>
      <c r="G3" s="7">
        <v>0</v>
      </c>
      <c r="H3" s="7">
        <v>4</v>
      </c>
      <c r="I3" s="7">
        <v>1</v>
      </c>
      <c r="J3" s="7">
        <v>0.625</v>
      </c>
      <c r="K3" s="7">
        <v>0.769230769230769</v>
      </c>
      <c r="L3" s="7">
        <v>0.6</v>
      </c>
      <c r="M3" s="7">
        <v>0.4</v>
      </c>
      <c r="N3" s="7">
        <v>0.7</v>
      </c>
    </row>
    <row r="4" spans="1:14">
      <c r="A4" s="6">
        <v>19</v>
      </c>
      <c r="B4" s="7">
        <v>19</v>
      </c>
      <c r="C4" s="7">
        <v>0.606020212173462</v>
      </c>
      <c r="D4" s="7">
        <v>0.0171260833740234</v>
      </c>
      <c r="E4" s="7">
        <v>10</v>
      </c>
      <c r="F4" s="7">
        <v>5</v>
      </c>
      <c r="G4" s="7">
        <v>0</v>
      </c>
      <c r="H4" s="7">
        <v>5</v>
      </c>
      <c r="I4" s="7">
        <v>1</v>
      </c>
      <c r="J4" s="7">
        <v>0.666666666666667</v>
      </c>
      <c r="K4" s="7">
        <v>0.8</v>
      </c>
      <c r="L4" s="7">
        <v>0.5</v>
      </c>
      <c r="M4" s="7">
        <v>0.5</v>
      </c>
      <c r="N4" s="7">
        <v>0.75</v>
      </c>
    </row>
    <row r="5" spans="1:14">
      <c r="A5" s="6">
        <v>12</v>
      </c>
      <c r="B5" s="7">
        <v>12</v>
      </c>
      <c r="C5" s="7">
        <v>0.578823804855347</v>
      </c>
      <c r="D5" s="7">
        <v>0.00784742832183838</v>
      </c>
      <c r="E5" s="7">
        <v>10</v>
      </c>
      <c r="F5" s="7">
        <v>7</v>
      </c>
      <c r="G5" s="7">
        <v>0</v>
      </c>
      <c r="H5" s="7">
        <v>3</v>
      </c>
      <c r="I5" s="7">
        <v>1</v>
      </c>
      <c r="J5" s="7">
        <v>0.588235294117647</v>
      </c>
      <c r="K5" s="7">
        <v>0.740740740740741</v>
      </c>
      <c r="L5" s="7">
        <v>0.7</v>
      </c>
      <c r="M5" s="7">
        <v>0.3</v>
      </c>
      <c r="N5" s="7">
        <v>0.65</v>
      </c>
    </row>
    <row r="6" s="1" customFormat="1" spans="1:14">
      <c r="A6" s="8">
        <v>44</v>
      </c>
      <c r="B6" s="9">
        <v>44</v>
      </c>
      <c r="C6" s="9">
        <v>0.579375267028809</v>
      </c>
      <c r="D6" s="9">
        <v>0.00989007949829102</v>
      </c>
      <c r="E6" s="9">
        <v>10</v>
      </c>
      <c r="F6" s="9">
        <v>6</v>
      </c>
      <c r="G6" s="9">
        <v>0</v>
      </c>
      <c r="H6" s="9">
        <v>4</v>
      </c>
      <c r="I6" s="9">
        <v>1</v>
      </c>
      <c r="J6" s="9">
        <v>0.625</v>
      </c>
      <c r="K6" s="9">
        <v>0.769230769230769</v>
      </c>
      <c r="L6" s="9">
        <v>0.6</v>
      </c>
      <c r="M6" s="9">
        <v>0.4</v>
      </c>
      <c r="N6" s="9">
        <v>0.7</v>
      </c>
    </row>
    <row r="7" spans="1:14">
      <c r="A7" s="6">
        <v>84</v>
      </c>
      <c r="B7" s="7">
        <v>84</v>
      </c>
      <c r="C7" s="7">
        <v>0.710006833076477</v>
      </c>
      <c r="D7" s="7">
        <v>0.00908374786376953</v>
      </c>
      <c r="E7" s="7">
        <v>10</v>
      </c>
      <c r="F7" s="7">
        <v>5</v>
      </c>
      <c r="G7" s="7">
        <v>0</v>
      </c>
      <c r="H7" s="7">
        <v>5</v>
      </c>
      <c r="I7" s="7">
        <v>1</v>
      </c>
      <c r="J7" s="7">
        <v>0.666666666666667</v>
      </c>
      <c r="K7" s="7">
        <v>0.8</v>
      </c>
      <c r="L7" s="7">
        <v>0.5</v>
      </c>
      <c r="M7" s="7">
        <v>0.5</v>
      </c>
      <c r="N7" s="7">
        <v>0.75</v>
      </c>
    </row>
    <row r="8" s="2" customFormat="1" spans="1:14">
      <c r="A8" s="10">
        <v>5</v>
      </c>
      <c r="B8" s="11">
        <v>5</v>
      </c>
      <c r="C8" s="11">
        <v>0.759477138519287</v>
      </c>
      <c r="D8" s="11">
        <v>0.0228502750396729</v>
      </c>
      <c r="E8" s="11">
        <v>10</v>
      </c>
      <c r="F8" s="11">
        <v>6</v>
      </c>
      <c r="G8" s="11">
        <v>0</v>
      </c>
      <c r="H8" s="11">
        <v>4</v>
      </c>
      <c r="I8" s="11">
        <v>1</v>
      </c>
      <c r="J8" s="11">
        <v>0.625</v>
      </c>
      <c r="K8" s="11">
        <v>0.769230769230769</v>
      </c>
      <c r="L8" s="11">
        <v>0.6</v>
      </c>
      <c r="M8" s="11">
        <v>0.4</v>
      </c>
      <c r="N8" s="11">
        <v>0.7</v>
      </c>
    </row>
    <row r="9" spans="1:14">
      <c r="A9" s="6">
        <v>46</v>
      </c>
      <c r="B9" s="7">
        <v>46</v>
      </c>
      <c r="C9" s="7">
        <v>0.768467903137207</v>
      </c>
      <c r="D9" s="7">
        <v>0.089962363243103</v>
      </c>
      <c r="E9" s="7">
        <v>10</v>
      </c>
      <c r="F9" s="7">
        <v>8</v>
      </c>
      <c r="G9" s="7">
        <v>0</v>
      </c>
      <c r="H9" s="7">
        <v>2</v>
      </c>
      <c r="I9" s="7">
        <v>1</v>
      </c>
      <c r="J9" s="7">
        <v>0.555555555555556</v>
      </c>
      <c r="K9" s="7">
        <v>0.714285714285714</v>
      </c>
      <c r="L9" s="7">
        <v>0.8</v>
      </c>
      <c r="M9" s="7">
        <v>0.2</v>
      </c>
      <c r="N9" s="7">
        <v>0.6</v>
      </c>
    </row>
    <row r="10" spans="1:14">
      <c r="A10" s="6">
        <v>49</v>
      </c>
      <c r="B10" s="7">
        <v>49</v>
      </c>
      <c r="C10" s="7">
        <v>0.783710598945618</v>
      </c>
      <c r="D10" s="7">
        <v>0.189907193183899</v>
      </c>
      <c r="E10" s="7">
        <v>10</v>
      </c>
      <c r="F10" s="7">
        <v>6</v>
      </c>
      <c r="G10" s="7">
        <v>0</v>
      </c>
      <c r="H10" s="7">
        <v>4</v>
      </c>
      <c r="I10" s="7">
        <v>1</v>
      </c>
      <c r="J10" s="7">
        <v>0.625</v>
      </c>
      <c r="K10" s="7">
        <v>0.769230769230769</v>
      </c>
      <c r="L10" s="7">
        <v>0.6</v>
      </c>
      <c r="M10" s="7">
        <v>0.4</v>
      </c>
      <c r="N10" s="7">
        <v>0.7</v>
      </c>
    </row>
    <row r="11" spans="1:14">
      <c r="A11" s="6">
        <v>90</v>
      </c>
      <c r="B11" s="7">
        <v>90</v>
      </c>
      <c r="C11" s="7">
        <v>0.805208325386047</v>
      </c>
      <c r="D11" s="7">
        <v>0.158805131912231</v>
      </c>
      <c r="E11" s="7">
        <v>9</v>
      </c>
      <c r="F11" s="7">
        <v>7</v>
      </c>
      <c r="G11" s="7">
        <v>1</v>
      </c>
      <c r="H11" s="7">
        <v>3</v>
      </c>
      <c r="I11" s="7">
        <v>0.9</v>
      </c>
      <c r="J11" s="7">
        <v>0.5625</v>
      </c>
      <c r="K11" s="7">
        <v>0.692307692307692</v>
      </c>
      <c r="L11" s="7">
        <v>0.7</v>
      </c>
      <c r="M11" s="7">
        <v>0.2</v>
      </c>
      <c r="N11" s="7">
        <v>0.6</v>
      </c>
    </row>
    <row r="12" spans="1:14">
      <c r="A12" s="6">
        <v>76</v>
      </c>
      <c r="B12" s="7">
        <v>76</v>
      </c>
      <c r="C12" s="7">
        <v>0.827271580696106</v>
      </c>
      <c r="D12" s="7">
        <v>0.122797250747681</v>
      </c>
      <c r="E12" s="7">
        <v>10</v>
      </c>
      <c r="F12" s="7">
        <v>5</v>
      </c>
      <c r="G12" s="7">
        <v>0</v>
      </c>
      <c r="H12" s="7">
        <v>5</v>
      </c>
      <c r="I12" s="7">
        <v>1</v>
      </c>
      <c r="J12" s="7">
        <v>0.666666666666667</v>
      </c>
      <c r="K12" s="7">
        <v>0.8</v>
      </c>
      <c r="L12" s="7">
        <v>0.5</v>
      </c>
      <c r="M12" s="7">
        <v>0.5</v>
      </c>
      <c r="N12" s="7">
        <v>0.75</v>
      </c>
    </row>
    <row r="13" spans="1:14">
      <c r="A13" s="6">
        <v>6</v>
      </c>
      <c r="B13" s="7">
        <v>6</v>
      </c>
      <c r="C13" s="7">
        <v>0.825859069824219</v>
      </c>
      <c r="D13" s="7">
        <v>0.0527646541595459</v>
      </c>
      <c r="E13" s="7">
        <v>10</v>
      </c>
      <c r="F13" s="7">
        <v>5</v>
      </c>
      <c r="G13" s="7">
        <v>0</v>
      </c>
      <c r="H13" s="7">
        <v>5</v>
      </c>
      <c r="I13" s="7">
        <v>1</v>
      </c>
      <c r="J13" s="7">
        <v>0.666666666666667</v>
      </c>
      <c r="K13" s="7">
        <v>0.8</v>
      </c>
      <c r="L13" s="7">
        <v>0.5</v>
      </c>
      <c r="M13" s="7">
        <v>0.5</v>
      </c>
      <c r="N13" s="7">
        <v>0.75</v>
      </c>
    </row>
    <row r="14" spans="1:14">
      <c r="A14" s="6">
        <v>36</v>
      </c>
      <c r="B14" s="7">
        <v>36</v>
      </c>
      <c r="C14" s="7">
        <v>0.845277667045593</v>
      </c>
      <c r="D14" s="7">
        <v>0.0597842931747437</v>
      </c>
      <c r="E14" s="7">
        <v>10</v>
      </c>
      <c r="F14" s="7">
        <v>8</v>
      </c>
      <c r="G14" s="7">
        <v>0</v>
      </c>
      <c r="H14" s="7">
        <v>2</v>
      </c>
      <c r="I14" s="7">
        <v>1</v>
      </c>
      <c r="J14" s="7">
        <v>0.555555555555556</v>
      </c>
      <c r="K14" s="7">
        <v>0.714285714285714</v>
      </c>
      <c r="L14" s="7">
        <v>0.8</v>
      </c>
      <c r="M14" s="7">
        <v>0.2</v>
      </c>
      <c r="N14" s="7">
        <v>0.6</v>
      </c>
    </row>
    <row r="15" spans="1:14">
      <c r="A15" s="6">
        <v>63</v>
      </c>
      <c r="B15" s="7">
        <v>63</v>
      </c>
      <c r="C15" s="7">
        <v>0.882025837898254</v>
      </c>
      <c r="D15" s="7">
        <v>0.179218649864197</v>
      </c>
      <c r="E15" s="7">
        <v>10</v>
      </c>
      <c r="F15" s="7">
        <v>8</v>
      </c>
      <c r="G15" s="7">
        <v>0</v>
      </c>
      <c r="H15" s="7">
        <v>2</v>
      </c>
      <c r="I15" s="7">
        <v>1</v>
      </c>
      <c r="J15" s="7">
        <v>0.555555555555556</v>
      </c>
      <c r="K15" s="7">
        <v>0.714285714285714</v>
      </c>
      <c r="L15" s="7">
        <v>0.8</v>
      </c>
      <c r="M15" s="7">
        <v>0.2</v>
      </c>
      <c r="N15" s="7">
        <v>0.6</v>
      </c>
    </row>
    <row r="16" spans="1:14">
      <c r="A16" s="6">
        <v>43</v>
      </c>
      <c r="B16" s="7">
        <v>43</v>
      </c>
      <c r="C16" s="7">
        <v>0.888309717178345</v>
      </c>
      <c r="D16" s="7">
        <v>0.139370918273926</v>
      </c>
      <c r="E16" s="7">
        <v>10</v>
      </c>
      <c r="F16" s="7">
        <v>7</v>
      </c>
      <c r="G16" s="7">
        <v>0</v>
      </c>
      <c r="H16" s="7">
        <v>3</v>
      </c>
      <c r="I16" s="7">
        <v>1</v>
      </c>
      <c r="J16" s="7">
        <v>0.588235294117647</v>
      </c>
      <c r="K16" s="7">
        <v>0.740740740740741</v>
      </c>
      <c r="L16" s="7">
        <v>0.7</v>
      </c>
      <c r="M16" s="7">
        <v>0.3</v>
      </c>
      <c r="N16" s="7">
        <v>0.65</v>
      </c>
    </row>
    <row r="17" spans="1:14">
      <c r="A17" s="6">
        <v>18</v>
      </c>
      <c r="B17" s="7">
        <v>18</v>
      </c>
      <c r="C17" s="7">
        <v>1.17620837688446</v>
      </c>
      <c r="D17" s="7">
        <v>0.202372550964355</v>
      </c>
      <c r="E17" s="7">
        <v>10</v>
      </c>
      <c r="F17" s="7">
        <v>4</v>
      </c>
      <c r="G17" s="7">
        <v>0</v>
      </c>
      <c r="H17" s="7">
        <v>6</v>
      </c>
      <c r="I17" s="7">
        <v>1</v>
      </c>
      <c r="J17" s="7">
        <v>0.714285714285714</v>
      </c>
      <c r="K17" s="7">
        <v>0.833333333333333</v>
      </c>
      <c r="L17" s="7">
        <v>0.4</v>
      </c>
      <c r="M17" s="7">
        <v>0.6</v>
      </c>
      <c r="N17" s="7">
        <v>0.8</v>
      </c>
    </row>
    <row r="18" spans="1:14">
      <c r="A18" s="6">
        <v>14</v>
      </c>
      <c r="B18" s="7">
        <v>14</v>
      </c>
      <c r="C18" s="7">
        <v>0.890965580940247</v>
      </c>
      <c r="D18" s="7">
        <v>0.157147407531738</v>
      </c>
      <c r="E18" s="7">
        <v>10</v>
      </c>
      <c r="F18" s="7">
        <v>5</v>
      </c>
      <c r="G18" s="7">
        <v>0</v>
      </c>
      <c r="H18" s="7">
        <v>5</v>
      </c>
      <c r="I18" s="7">
        <v>1</v>
      </c>
      <c r="J18" s="7">
        <v>0.666666666666667</v>
      </c>
      <c r="K18" s="7">
        <v>0.8</v>
      </c>
      <c r="L18" s="7">
        <v>0.5</v>
      </c>
      <c r="M18" s="7">
        <v>0.5</v>
      </c>
      <c r="N18" s="7">
        <v>0.75</v>
      </c>
    </row>
    <row r="19" s="2" customFormat="1" spans="1:14">
      <c r="A19" s="10">
        <v>80</v>
      </c>
      <c r="B19" s="11">
        <v>80</v>
      </c>
      <c r="C19" s="11">
        <v>0.909982204437256</v>
      </c>
      <c r="D19" s="11">
        <v>0.198383212089539</v>
      </c>
      <c r="E19" s="11">
        <v>10</v>
      </c>
      <c r="F19" s="11">
        <v>9</v>
      </c>
      <c r="G19" s="11">
        <v>0</v>
      </c>
      <c r="H19" s="11">
        <v>1</v>
      </c>
      <c r="I19" s="11">
        <v>1</v>
      </c>
      <c r="J19" s="11">
        <v>0.526315789473684</v>
      </c>
      <c r="K19" s="11">
        <v>0.689655172413793</v>
      </c>
      <c r="L19" s="11">
        <v>0.9</v>
      </c>
      <c r="M19" s="11">
        <v>0.1</v>
      </c>
      <c r="N19" s="11">
        <v>0.55</v>
      </c>
    </row>
    <row r="20" spans="1:14">
      <c r="A20" s="6">
        <v>10</v>
      </c>
      <c r="B20" s="7">
        <v>10</v>
      </c>
      <c r="C20" s="7">
        <v>0.942210555076599</v>
      </c>
      <c r="D20" s="7">
        <v>0.160889387130737</v>
      </c>
      <c r="E20" s="7">
        <v>10</v>
      </c>
      <c r="F20" s="7">
        <v>4</v>
      </c>
      <c r="G20" s="7">
        <v>0</v>
      </c>
      <c r="H20" s="7">
        <v>6</v>
      </c>
      <c r="I20" s="7">
        <v>1</v>
      </c>
      <c r="J20" s="7">
        <v>0.714285714285714</v>
      </c>
      <c r="K20" s="7">
        <v>0.833333333333333</v>
      </c>
      <c r="L20" s="7">
        <v>0.4</v>
      </c>
      <c r="M20" s="7">
        <v>0.6</v>
      </c>
      <c r="N20" s="7">
        <v>0.8</v>
      </c>
    </row>
    <row r="21" spans="1:14">
      <c r="A21" s="6">
        <v>60</v>
      </c>
      <c r="B21" s="7">
        <v>60</v>
      </c>
      <c r="C21" s="7">
        <v>0.950549483299255</v>
      </c>
      <c r="D21" s="7">
        <v>0.064454197883606</v>
      </c>
      <c r="E21" s="7">
        <v>10</v>
      </c>
      <c r="F21" s="7">
        <v>2</v>
      </c>
      <c r="G21" s="7">
        <v>0</v>
      </c>
      <c r="H21" s="7">
        <v>8</v>
      </c>
      <c r="I21" s="7">
        <v>1</v>
      </c>
      <c r="J21" s="7">
        <v>0.833333333333333</v>
      </c>
      <c r="K21" s="7">
        <v>0.909090909090909</v>
      </c>
      <c r="L21" s="7">
        <v>0.2</v>
      </c>
      <c r="M21" s="7">
        <v>0.8</v>
      </c>
      <c r="N21" s="7">
        <v>0.9</v>
      </c>
    </row>
    <row r="22" spans="1:14">
      <c r="A22" s="6">
        <v>71</v>
      </c>
      <c r="B22" s="7">
        <v>71</v>
      </c>
      <c r="C22" s="7">
        <v>0.962655186653137</v>
      </c>
      <c r="D22" s="7">
        <v>0.0840179920196533</v>
      </c>
      <c r="E22" s="7">
        <v>10</v>
      </c>
      <c r="F22" s="7">
        <v>6</v>
      </c>
      <c r="G22" s="7">
        <v>0</v>
      </c>
      <c r="H22" s="7">
        <v>4</v>
      </c>
      <c r="I22" s="7">
        <v>1</v>
      </c>
      <c r="J22" s="7">
        <v>0.625</v>
      </c>
      <c r="K22" s="7">
        <v>0.769230769230769</v>
      </c>
      <c r="L22" s="7">
        <v>0.6</v>
      </c>
      <c r="M22" s="7">
        <v>0.4</v>
      </c>
      <c r="N22" s="7">
        <v>0.7</v>
      </c>
    </row>
    <row r="23" customFormat="1" spans="1:14">
      <c r="A23" s="6">
        <v>66</v>
      </c>
      <c r="B23" s="7">
        <v>66</v>
      </c>
      <c r="C23" s="7">
        <v>0.985759258270264</v>
      </c>
      <c r="D23" s="7">
        <v>0.142184734344482</v>
      </c>
      <c r="E23" s="7">
        <v>10</v>
      </c>
      <c r="F23" s="7">
        <v>6</v>
      </c>
      <c r="G23" s="7">
        <v>0</v>
      </c>
      <c r="H23" s="7">
        <v>4</v>
      </c>
      <c r="I23" s="7">
        <v>1</v>
      </c>
      <c r="J23" s="7">
        <v>0.625</v>
      </c>
      <c r="K23" s="7">
        <v>0.769230769230769</v>
      </c>
      <c r="L23" s="7">
        <v>0.6</v>
      </c>
      <c r="M23" s="7">
        <v>0.4</v>
      </c>
      <c r="N23" s="7">
        <v>0.7</v>
      </c>
    </row>
    <row r="24" spans="3:14">
      <c r="C24" s="5">
        <f>AVERAGE(C2:C23)</f>
        <v>0.801148268309506</v>
      </c>
      <c r="D24" s="5">
        <f>AVERAGE(D2:D23)</f>
        <v>0.0947356386618181</v>
      </c>
      <c r="J24" s="5">
        <f>AVERAGE(J2:J23)</f>
        <v>0.633811718467291</v>
      </c>
      <c r="K24" s="5">
        <f>AVERAGE(K2:K23)</f>
        <v>0.772611076372832</v>
      </c>
      <c r="L24" s="5">
        <f>AVERAGE(L2:L23)</f>
        <v>0.590909090909091</v>
      </c>
      <c r="M24" s="5">
        <f>AVERAGE(M2:M23)</f>
        <v>0.404545454545455</v>
      </c>
      <c r="N24" s="5">
        <f>AVERAGE(N2:N23)</f>
        <v>0.702272727272727</v>
      </c>
    </row>
    <row r="25" spans="12:13">
      <c r="L25" s="5">
        <f>AVERAGE(L3:L24)</f>
        <v>0.595041322314049</v>
      </c>
      <c r="M25" s="5">
        <f>AVERAGE(M3:M24)</f>
        <v>0.400206611570248</v>
      </c>
    </row>
    <row r="26" spans="3:9">
      <c r="C26" s="12" t="s">
        <v>13</v>
      </c>
      <c r="D26" s="5" t="s">
        <v>14</v>
      </c>
      <c r="E26" s="5" t="s">
        <v>96</v>
      </c>
      <c r="F26" s="5" t="s">
        <v>98</v>
      </c>
      <c r="G26" s="13" t="s">
        <v>26</v>
      </c>
      <c r="H26" s="14"/>
      <c r="I26" s="14"/>
    </row>
    <row r="27" spans="3:10">
      <c r="C27" s="5" t="s">
        <v>15</v>
      </c>
      <c r="D27" s="5">
        <f>COUNTIF(C2:C23,"&lt;0.46")-COUNTIF(C2:C23,"&lt;0.385")</f>
        <v>0</v>
      </c>
      <c r="E27" s="5"/>
      <c r="G27" s="15"/>
      <c r="H27" s="14"/>
      <c r="I27" s="14"/>
      <c r="J27" s="14"/>
    </row>
    <row r="28" spans="3:10">
      <c r="C28" s="5" t="s">
        <v>16</v>
      </c>
      <c r="D28" s="5">
        <f>COUNTIF(C2:C23,"&lt;0.535")-COUNTIF(C2:C23,"&lt;0.46")</f>
        <v>2</v>
      </c>
      <c r="E28" s="5"/>
      <c r="G28" s="15">
        <v>0.04</v>
      </c>
      <c r="H28" s="14">
        <v>-20</v>
      </c>
      <c r="I28" s="14">
        <v>480</v>
      </c>
      <c r="J28" s="14">
        <v>24</v>
      </c>
    </row>
    <row r="29" s="3" customFormat="1" spans="3:10">
      <c r="C29" s="16" t="s">
        <v>17</v>
      </c>
      <c r="D29" s="16">
        <f>COUNTIF(C2:C23,"&lt;0.61")-COUNTIF(C2:C23,"&lt;0.535")</f>
        <v>3</v>
      </c>
      <c r="E29" s="16">
        <v>3</v>
      </c>
      <c r="F29" s="16">
        <v>2</v>
      </c>
      <c r="G29" s="15">
        <v>0.08</v>
      </c>
      <c r="H29" s="14">
        <v>-40</v>
      </c>
      <c r="I29" s="14">
        <v>460</v>
      </c>
      <c r="J29" s="14">
        <v>23</v>
      </c>
    </row>
    <row r="30" spans="3:10">
      <c r="C30" s="5" t="s">
        <v>18</v>
      </c>
      <c r="D30" s="5">
        <f>COUNTIF(C2:C23,"&lt;0.685")-COUNTIF(C2:C23,"&lt;0.61")</f>
        <v>0</v>
      </c>
      <c r="E30" s="5">
        <v>5</v>
      </c>
      <c r="F30" s="5">
        <v>5</v>
      </c>
      <c r="G30" s="15">
        <v>0.12</v>
      </c>
      <c r="H30" s="14">
        <v>-60</v>
      </c>
      <c r="I30" s="14">
        <v>440</v>
      </c>
      <c r="J30" s="14">
        <v>22</v>
      </c>
    </row>
    <row r="31" s="4" customFormat="1" spans="3:10">
      <c r="C31" s="17" t="s">
        <v>19</v>
      </c>
      <c r="D31" s="17">
        <f>COUNTIF(C2:C23,"&lt;0.76")-COUNTIF(C2:C23,"&lt;0.685")</f>
        <v>2</v>
      </c>
      <c r="E31" s="17">
        <v>9</v>
      </c>
      <c r="F31" s="17">
        <v>7</v>
      </c>
      <c r="G31" s="15">
        <v>0.16</v>
      </c>
      <c r="H31" s="18">
        <v>-80</v>
      </c>
      <c r="I31" s="18">
        <v>420</v>
      </c>
      <c r="J31" s="14">
        <v>21</v>
      </c>
    </row>
    <row r="32" spans="3:6">
      <c r="C32" s="5" t="s">
        <v>20</v>
      </c>
      <c r="D32" s="5">
        <f>COUNTIF(C2:C23,"&lt;0.835")-COUNTIF(C2:C23,"&lt;0.76")</f>
        <v>5</v>
      </c>
      <c r="E32" s="5">
        <v>5</v>
      </c>
      <c r="F32" s="5">
        <v>5</v>
      </c>
    </row>
    <row r="33" s="3" customFormat="1" spans="3:6">
      <c r="C33" s="16" t="s">
        <v>21</v>
      </c>
      <c r="D33" s="16">
        <f>COUNTIF(C2:C23,"&lt;0.91")-COUNTIF(C2:C23,"&lt;0.835")</f>
        <v>5</v>
      </c>
      <c r="E33" s="16">
        <v>3</v>
      </c>
      <c r="F33" s="16">
        <v>2</v>
      </c>
    </row>
    <row r="34" spans="3:5">
      <c r="C34" s="5" t="s">
        <v>22</v>
      </c>
      <c r="D34" s="5">
        <f>COUNTIF(C2:C23,"&lt;0.985")-COUNTIF(C2:C23,"&lt;0.91")</f>
        <v>3</v>
      </c>
      <c r="E34" s="5"/>
    </row>
    <row r="35" spans="3:5">
      <c r="C35" s="5" t="s">
        <v>23</v>
      </c>
      <c r="D35" s="5">
        <f>COUNTIF(C2:C23,"&lt;1.06")-COUNTIF(C2:C23,"&lt;0.985")</f>
        <v>1</v>
      </c>
      <c r="E35" s="5"/>
    </row>
    <row r="36" spans="3:5">
      <c r="C36" s="5" t="s">
        <v>24</v>
      </c>
      <c r="D36" s="5">
        <f>COUNTIF(C2:C23,"&lt;1.135")-COUNTIF(C2:C23,"&lt;1.06")</f>
        <v>0</v>
      </c>
      <c r="E36" s="5"/>
    </row>
    <row r="37" spans="3:5">
      <c r="C37" s="5" t="s">
        <v>25</v>
      </c>
      <c r="D37" s="5">
        <f>COUNTIF(C2:C23,"&lt;1.21")-COUNTIF(C2:C23,"&lt;1.135")</f>
        <v>1</v>
      </c>
      <c r="E37" s="5"/>
    </row>
    <row r="38" spans="7:8">
      <c r="G38" s="5">
        <v>0.57</v>
      </c>
      <c r="H38" s="5">
        <v>0.041</v>
      </c>
    </row>
    <row r="39" spans="7:8">
      <c r="G39" s="5">
        <v>0.725</v>
      </c>
      <c r="H39" s="5">
        <v>0.076</v>
      </c>
    </row>
    <row r="40" spans="7:8">
      <c r="G40" s="5">
        <v>0.801</v>
      </c>
      <c r="H40" s="5">
        <v>0.094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2"/>
  <sheetViews>
    <sheetView topLeftCell="A10" workbookViewId="0">
      <selection activeCell="C32" sqref="C32:D35"/>
    </sheetView>
  </sheetViews>
  <sheetFormatPr defaultColWidth="9" defaultRowHeight="13.5"/>
  <cols>
    <col min="3" max="4" width="17" customWidth="1"/>
    <col min="10" max="11" width="12.6333333333333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>
      <c r="A2" s="6">
        <v>39</v>
      </c>
      <c r="B2" s="7">
        <v>39</v>
      </c>
      <c r="C2" s="7">
        <v>0.573268890380859</v>
      </c>
      <c r="D2" s="7">
        <v>0.126465439796448</v>
      </c>
      <c r="E2" s="7">
        <v>10</v>
      </c>
      <c r="F2" s="7">
        <v>6</v>
      </c>
      <c r="G2" s="7">
        <v>0</v>
      </c>
      <c r="H2" s="7">
        <v>4</v>
      </c>
      <c r="I2" s="7">
        <v>1</v>
      </c>
      <c r="J2" s="7">
        <v>0.625</v>
      </c>
      <c r="K2" s="7">
        <v>0.769230769230769</v>
      </c>
      <c r="L2" s="7">
        <v>0.6</v>
      </c>
      <c r="M2" s="7">
        <v>0.4</v>
      </c>
      <c r="N2" s="7">
        <v>0.7</v>
      </c>
    </row>
    <row r="3" spans="1:14">
      <c r="A3" s="6">
        <v>21</v>
      </c>
      <c r="B3" s="7">
        <v>21</v>
      </c>
      <c r="C3" s="7">
        <v>0.58139967918396</v>
      </c>
      <c r="D3" s="7">
        <v>0.0861740112304687</v>
      </c>
      <c r="E3" s="7">
        <v>10</v>
      </c>
      <c r="F3" s="7">
        <v>2</v>
      </c>
      <c r="G3" s="7">
        <v>0</v>
      </c>
      <c r="H3" s="7">
        <v>8</v>
      </c>
      <c r="I3" s="7">
        <v>1</v>
      </c>
      <c r="J3" s="7">
        <v>0.833333333333333</v>
      </c>
      <c r="K3" s="7">
        <v>0.909090909090909</v>
      </c>
      <c r="L3" s="7">
        <v>0.2</v>
      </c>
      <c r="M3" s="7">
        <v>0.8</v>
      </c>
      <c r="N3" s="7">
        <v>0.9</v>
      </c>
    </row>
    <row r="4" s="2" customFormat="1" spans="1:14">
      <c r="A4" s="10">
        <v>4</v>
      </c>
      <c r="B4" s="11">
        <v>4</v>
      </c>
      <c r="C4" s="11">
        <v>0.600152254104614</v>
      </c>
      <c r="D4" s="11">
        <v>0.0940033197402954</v>
      </c>
      <c r="E4" s="11">
        <v>10</v>
      </c>
      <c r="F4" s="11">
        <v>8</v>
      </c>
      <c r="G4" s="11">
        <v>0</v>
      </c>
      <c r="H4" s="11">
        <v>2</v>
      </c>
      <c r="I4" s="11">
        <v>1</v>
      </c>
      <c r="J4" s="11">
        <v>0.555555555555556</v>
      </c>
      <c r="K4" s="11">
        <v>0.714285714285714</v>
      </c>
      <c r="L4" s="11">
        <v>0.8</v>
      </c>
      <c r="M4" s="11">
        <v>0.2</v>
      </c>
      <c r="N4" s="11">
        <v>0.6</v>
      </c>
    </row>
    <row r="5" spans="1:14">
      <c r="A5" s="6">
        <v>41</v>
      </c>
      <c r="B5" s="7">
        <v>41</v>
      </c>
      <c r="C5" s="7">
        <v>0.649533748626709</v>
      </c>
      <c r="D5" s="7">
        <v>0.0536892414093018</v>
      </c>
      <c r="E5" s="7">
        <v>10</v>
      </c>
      <c r="F5" s="7">
        <v>4</v>
      </c>
      <c r="G5" s="7">
        <v>0</v>
      </c>
      <c r="H5" s="7">
        <v>6</v>
      </c>
      <c r="I5" s="7">
        <v>1</v>
      </c>
      <c r="J5" s="7">
        <v>0.714285714285714</v>
      </c>
      <c r="K5" s="7">
        <v>0.833333333333333</v>
      </c>
      <c r="L5" s="7">
        <v>0.4</v>
      </c>
      <c r="M5" s="7">
        <v>0.6</v>
      </c>
      <c r="N5" s="7">
        <v>0.8</v>
      </c>
    </row>
    <row r="6" spans="1:14">
      <c r="A6" s="6">
        <v>13</v>
      </c>
      <c r="B6" s="7">
        <v>13</v>
      </c>
      <c r="C6" s="7">
        <v>0.658955097198486</v>
      </c>
      <c r="D6" s="7">
        <v>0.0644017457962036</v>
      </c>
      <c r="E6" s="7">
        <v>10</v>
      </c>
      <c r="F6" s="7">
        <v>5</v>
      </c>
      <c r="G6" s="7">
        <v>0</v>
      </c>
      <c r="H6" s="7">
        <v>5</v>
      </c>
      <c r="I6" s="7">
        <v>1</v>
      </c>
      <c r="J6" s="7">
        <v>0.666666666666667</v>
      </c>
      <c r="K6" s="7">
        <v>0.8</v>
      </c>
      <c r="L6" s="7">
        <v>0.5</v>
      </c>
      <c r="M6" s="7">
        <v>0.5</v>
      </c>
      <c r="N6" s="7">
        <v>0.75</v>
      </c>
    </row>
    <row r="7" spans="1:14">
      <c r="A7" s="6">
        <v>32</v>
      </c>
      <c r="B7" s="7">
        <v>32</v>
      </c>
      <c r="C7" s="7">
        <v>0.657499194145203</v>
      </c>
      <c r="D7" s="7">
        <v>0.056316614151001</v>
      </c>
      <c r="E7" s="7">
        <v>10</v>
      </c>
      <c r="F7" s="7">
        <v>6</v>
      </c>
      <c r="G7" s="7">
        <v>0</v>
      </c>
      <c r="H7" s="7">
        <v>4</v>
      </c>
      <c r="I7" s="7">
        <v>1</v>
      </c>
      <c r="J7" s="7">
        <v>0.625</v>
      </c>
      <c r="K7" s="7">
        <v>0.769230769230769</v>
      </c>
      <c r="L7" s="7">
        <v>0.6</v>
      </c>
      <c r="M7" s="7">
        <v>0.4</v>
      </c>
      <c r="N7" s="7">
        <v>0.7</v>
      </c>
    </row>
    <row r="8" spans="1:14">
      <c r="A8" s="6">
        <v>37</v>
      </c>
      <c r="B8" s="7">
        <v>37</v>
      </c>
      <c r="C8" s="7">
        <v>0.680781602859497</v>
      </c>
      <c r="D8" s="7">
        <v>0.0720911026000977</v>
      </c>
      <c r="E8" s="7">
        <v>10</v>
      </c>
      <c r="F8" s="7">
        <v>3</v>
      </c>
      <c r="G8" s="7">
        <v>0</v>
      </c>
      <c r="H8" s="7">
        <v>7</v>
      </c>
      <c r="I8" s="7">
        <v>1</v>
      </c>
      <c r="J8" s="7">
        <v>0.769230769230769</v>
      </c>
      <c r="K8" s="7">
        <v>0.869565217391304</v>
      </c>
      <c r="L8" s="7">
        <v>0.3</v>
      </c>
      <c r="M8" s="7">
        <v>0.7</v>
      </c>
      <c r="N8" s="7">
        <v>0.85</v>
      </c>
    </row>
    <row r="9" s="2" customFormat="1" spans="1:14">
      <c r="A9" s="10">
        <v>86</v>
      </c>
      <c r="B9" s="11">
        <v>86</v>
      </c>
      <c r="C9" s="11">
        <v>0.676200747489929</v>
      </c>
      <c r="D9" s="11">
        <v>0.147956132888794</v>
      </c>
      <c r="E9" s="11">
        <v>10</v>
      </c>
      <c r="F9" s="11">
        <v>6</v>
      </c>
      <c r="G9" s="11">
        <v>0</v>
      </c>
      <c r="H9" s="11">
        <v>4</v>
      </c>
      <c r="I9" s="11">
        <v>1</v>
      </c>
      <c r="J9" s="11">
        <v>0.625</v>
      </c>
      <c r="K9" s="11">
        <v>0.769230769230769</v>
      </c>
      <c r="L9" s="11">
        <v>0.6</v>
      </c>
      <c r="M9" s="11">
        <v>0.4</v>
      </c>
      <c r="N9" s="11">
        <v>0.7</v>
      </c>
    </row>
    <row r="10" spans="1:14">
      <c r="A10" s="6">
        <v>45</v>
      </c>
      <c r="B10" s="7">
        <v>45</v>
      </c>
      <c r="C10" s="7">
        <v>0.688619375228882</v>
      </c>
      <c r="D10" s="7">
        <v>0.0580793619155884</v>
      </c>
      <c r="E10" s="7">
        <v>10</v>
      </c>
      <c r="F10" s="7">
        <v>5</v>
      </c>
      <c r="G10" s="7">
        <v>0</v>
      </c>
      <c r="H10" s="7">
        <v>5</v>
      </c>
      <c r="I10" s="7">
        <v>1</v>
      </c>
      <c r="J10" s="7">
        <v>0.666666666666667</v>
      </c>
      <c r="K10" s="7">
        <v>0.8</v>
      </c>
      <c r="L10" s="7">
        <v>0.5</v>
      </c>
      <c r="M10" s="7">
        <v>0.5</v>
      </c>
      <c r="N10" s="7">
        <v>0.75</v>
      </c>
    </row>
    <row r="11" spans="1:14">
      <c r="A11" s="6">
        <v>51</v>
      </c>
      <c r="B11" s="7">
        <v>51</v>
      </c>
      <c r="C11" s="7">
        <v>0.744209051132202</v>
      </c>
      <c r="D11" s="7">
        <v>0.144469022750854</v>
      </c>
      <c r="E11" s="7">
        <v>10</v>
      </c>
      <c r="F11" s="7">
        <v>6</v>
      </c>
      <c r="G11" s="7">
        <v>0</v>
      </c>
      <c r="H11" s="7">
        <v>4</v>
      </c>
      <c r="I11" s="7">
        <v>1</v>
      </c>
      <c r="J11" s="7">
        <v>0.625</v>
      </c>
      <c r="K11" s="7">
        <v>0.769230769230769</v>
      </c>
      <c r="L11" s="7">
        <v>0.6</v>
      </c>
      <c r="M11" s="7">
        <v>0.4</v>
      </c>
      <c r="N11" s="7">
        <v>0.7</v>
      </c>
    </row>
    <row r="12" spans="1:14">
      <c r="A12" s="6">
        <v>42</v>
      </c>
      <c r="B12" s="7">
        <v>42</v>
      </c>
      <c r="C12" s="7">
        <v>0.711386680603027</v>
      </c>
      <c r="D12" s="7">
        <v>0.0427869558334351</v>
      </c>
      <c r="E12" s="7">
        <v>10</v>
      </c>
      <c r="F12" s="7">
        <v>7</v>
      </c>
      <c r="G12" s="7">
        <v>0</v>
      </c>
      <c r="H12" s="7">
        <v>3</v>
      </c>
      <c r="I12" s="7">
        <v>1</v>
      </c>
      <c r="J12" s="7">
        <v>0.588235294117647</v>
      </c>
      <c r="K12" s="7">
        <v>0.740740740740741</v>
      </c>
      <c r="L12" s="7">
        <v>0.7</v>
      </c>
      <c r="M12" s="7">
        <v>0.3</v>
      </c>
      <c r="N12" s="7">
        <v>0.65</v>
      </c>
    </row>
    <row r="13" spans="1:14">
      <c r="A13" s="6">
        <v>7</v>
      </c>
      <c r="B13" s="7">
        <v>7</v>
      </c>
      <c r="C13" s="7">
        <v>0.710409045219421</v>
      </c>
      <c r="D13" s="7">
        <v>0.056043267250061</v>
      </c>
      <c r="E13" s="7">
        <v>10</v>
      </c>
      <c r="F13" s="7">
        <v>4</v>
      </c>
      <c r="G13" s="7">
        <v>0</v>
      </c>
      <c r="H13" s="7">
        <v>6</v>
      </c>
      <c r="I13" s="7">
        <v>1</v>
      </c>
      <c r="J13" s="7">
        <v>0.714285714285714</v>
      </c>
      <c r="K13" s="7">
        <v>0.833333333333333</v>
      </c>
      <c r="L13" s="7">
        <v>0.4</v>
      </c>
      <c r="M13" s="7">
        <v>0.6</v>
      </c>
      <c r="N13" s="7">
        <v>0.8</v>
      </c>
    </row>
    <row r="14" spans="1:14">
      <c r="A14" s="6">
        <v>68</v>
      </c>
      <c r="B14" s="7">
        <v>68</v>
      </c>
      <c r="C14" s="7">
        <v>0.707603454589844</v>
      </c>
      <c r="D14" s="7">
        <v>0.0820735692977905</v>
      </c>
      <c r="E14" s="7">
        <v>10</v>
      </c>
      <c r="F14" s="7">
        <v>7</v>
      </c>
      <c r="G14" s="7">
        <v>0</v>
      </c>
      <c r="H14" s="7">
        <v>3</v>
      </c>
      <c r="I14" s="7">
        <v>1</v>
      </c>
      <c r="J14" s="7">
        <v>0.588235294117647</v>
      </c>
      <c r="K14" s="7">
        <v>0.740740740740741</v>
      </c>
      <c r="L14" s="7">
        <v>0.7</v>
      </c>
      <c r="M14" s="7">
        <v>0.3</v>
      </c>
      <c r="N14" s="7">
        <v>0.65</v>
      </c>
    </row>
    <row r="15" spans="1:14">
      <c r="A15" s="6">
        <v>27</v>
      </c>
      <c r="B15" s="7">
        <v>27</v>
      </c>
      <c r="C15" s="7">
        <v>0.728627681732178</v>
      </c>
      <c r="D15" s="7">
        <v>0.0502829551696777</v>
      </c>
      <c r="E15" s="7">
        <v>10</v>
      </c>
      <c r="F15" s="7">
        <v>6</v>
      </c>
      <c r="G15" s="7">
        <v>0</v>
      </c>
      <c r="H15" s="7">
        <v>4</v>
      </c>
      <c r="I15" s="7">
        <v>1</v>
      </c>
      <c r="J15" s="7">
        <v>0.625</v>
      </c>
      <c r="K15" s="7">
        <v>0.769230769230769</v>
      </c>
      <c r="L15" s="7">
        <v>0.6</v>
      </c>
      <c r="M15" s="7">
        <v>0.4</v>
      </c>
      <c r="N15" s="7">
        <v>0.7</v>
      </c>
    </row>
    <row r="16" spans="1:14">
      <c r="A16" s="6">
        <v>54</v>
      </c>
      <c r="B16" s="7">
        <v>54</v>
      </c>
      <c r="C16" s="7">
        <v>0.727168083190918</v>
      </c>
      <c r="D16" s="7">
        <v>0.0995856523513794</v>
      </c>
      <c r="E16" s="7">
        <v>10</v>
      </c>
      <c r="F16" s="7">
        <v>5</v>
      </c>
      <c r="G16" s="7">
        <v>0</v>
      </c>
      <c r="H16" s="7">
        <v>5</v>
      </c>
      <c r="I16" s="7">
        <v>1</v>
      </c>
      <c r="J16" s="7">
        <v>0.666666666666667</v>
      </c>
      <c r="K16" s="7">
        <v>0.8</v>
      </c>
      <c r="L16" s="7">
        <v>0.5</v>
      </c>
      <c r="M16" s="7">
        <v>0.5</v>
      </c>
      <c r="N16" s="7">
        <v>0.75</v>
      </c>
    </row>
    <row r="17" s="2" customFormat="1" spans="1:14">
      <c r="A17" s="10">
        <v>82</v>
      </c>
      <c r="B17" s="11">
        <v>82</v>
      </c>
      <c r="C17" s="11">
        <v>0.690748572349548</v>
      </c>
      <c r="D17" s="11">
        <v>0.116026639938355</v>
      </c>
      <c r="E17" s="11">
        <v>10</v>
      </c>
      <c r="F17" s="11">
        <v>3</v>
      </c>
      <c r="G17" s="11">
        <v>0</v>
      </c>
      <c r="H17" s="11">
        <v>7</v>
      </c>
      <c r="I17" s="11">
        <v>1</v>
      </c>
      <c r="J17" s="11">
        <v>0.769230769230769</v>
      </c>
      <c r="K17" s="11">
        <v>0.869565217391304</v>
      </c>
      <c r="L17" s="11">
        <v>0.3</v>
      </c>
      <c r="M17" s="11">
        <v>0.7</v>
      </c>
      <c r="N17" s="11">
        <v>0.85</v>
      </c>
    </row>
    <row r="18" spans="1:14">
      <c r="A18" s="6">
        <v>78</v>
      </c>
      <c r="B18" s="7">
        <v>78</v>
      </c>
      <c r="C18" s="7">
        <v>0.788685321807861</v>
      </c>
      <c r="D18" s="7">
        <v>0.130080699920654</v>
      </c>
      <c r="E18" s="7">
        <v>10</v>
      </c>
      <c r="F18" s="7">
        <v>7</v>
      </c>
      <c r="G18" s="7">
        <v>0</v>
      </c>
      <c r="H18" s="7">
        <v>3</v>
      </c>
      <c r="I18" s="7">
        <v>1</v>
      </c>
      <c r="J18" s="7">
        <v>0.588235294117647</v>
      </c>
      <c r="K18" s="7">
        <v>0.740740740740741</v>
      </c>
      <c r="L18" s="7">
        <v>0.7</v>
      </c>
      <c r="M18" s="7">
        <v>0.3</v>
      </c>
      <c r="N18" s="7">
        <v>0.65</v>
      </c>
    </row>
    <row r="19" spans="1:14">
      <c r="A19" s="6">
        <v>90</v>
      </c>
      <c r="B19" s="7">
        <v>90</v>
      </c>
      <c r="C19" s="7">
        <v>0.805208325386047</v>
      </c>
      <c r="D19" s="7">
        <v>0.158805131912231</v>
      </c>
      <c r="E19" s="7">
        <v>9</v>
      </c>
      <c r="F19" s="7">
        <v>7</v>
      </c>
      <c r="G19" s="7">
        <v>1</v>
      </c>
      <c r="H19" s="7">
        <v>3</v>
      </c>
      <c r="I19" s="7">
        <v>0.9</v>
      </c>
      <c r="J19" s="7">
        <v>0.5625</v>
      </c>
      <c r="K19" s="7">
        <v>0.692307692307692</v>
      </c>
      <c r="L19" s="7">
        <v>0.7</v>
      </c>
      <c r="M19" s="7">
        <v>0.2</v>
      </c>
      <c r="N19" s="7">
        <v>0.6</v>
      </c>
    </row>
    <row r="20" spans="1:14">
      <c r="A20" s="6">
        <v>49</v>
      </c>
      <c r="B20" s="7">
        <v>49</v>
      </c>
      <c r="C20" s="7">
        <v>0.783710598945618</v>
      </c>
      <c r="D20" s="7">
        <v>0.189907193183899</v>
      </c>
      <c r="E20" s="7">
        <v>10</v>
      </c>
      <c r="F20" s="7">
        <v>6</v>
      </c>
      <c r="G20" s="7">
        <v>0</v>
      </c>
      <c r="H20" s="7">
        <v>4</v>
      </c>
      <c r="I20" s="7">
        <v>1</v>
      </c>
      <c r="J20" s="7">
        <v>0.625</v>
      </c>
      <c r="K20" s="7">
        <v>0.769230769230769</v>
      </c>
      <c r="L20" s="7">
        <v>0.6</v>
      </c>
      <c r="M20" s="7">
        <v>0.4</v>
      </c>
      <c r="N20" s="7">
        <v>0.7</v>
      </c>
    </row>
    <row r="21" spans="1:14">
      <c r="A21" s="6">
        <v>52</v>
      </c>
      <c r="B21" s="7">
        <v>52</v>
      </c>
      <c r="C21" s="7">
        <v>0.76999843120575</v>
      </c>
      <c r="D21" s="7">
        <v>0.212963461875915</v>
      </c>
      <c r="E21" s="7">
        <v>10</v>
      </c>
      <c r="F21" s="7">
        <v>6</v>
      </c>
      <c r="G21" s="7">
        <v>0</v>
      </c>
      <c r="H21" s="7">
        <v>4</v>
      </c>
      <c r="I21" s="7">
        <v>1</v>
      </c>
      <c r="J21" s="7">
        <v>0.625</v>
      </c>
      <c r="K21" s="7">
        <v>0.769230769230769</v>
      </c>
      <c r="L21" s="7">
        <v>0.6</v>
      </c>
      <c r="M21" s="7">
        <v>0.4</v>
      </c>
      <c r="N21" s="7">
        <v>0.7</v>
      </c>
    </row>
    <row r="22" s="2" customFormat="1" spans="1:14">
      <c r="A22" s="10">
        <v>26</v>
      </c>
      <c r="B22" s="11">
        <v>26</v>
      </c>
      <c r="C22" s="11">
        <v>0.814105629920959</v>
      </c>
      <c r="D22" s="11">
        <v>0.123190999031067</v>
      </c>
      <c r="E22" s="11">
        <v>10</v>
      </c>
      <c r="F22" s="11">
        <v>9</v>
      </c>
      <c r="G22" s="11">
        <v>0</v>
      </c>
      <c r="H22" s="11">
        <v>1</v>
      </c>
      <c r="I22" s="11">
        <v>1</v>
      </c>
      <c r="J22" s="11">
        <v>0.526315789473684</v>
      </c>
      <c r="K22" s="11">
        <v>0.689655172413793</v>
      </c>
      <c r="L22" s="11">
        <v>0.9</v>
      </c>
      <c r="M22" s="11">
        <v>0.1</v>
      </c>
      <c r="N22" s="11">
        <v>0.55</v>
      </c>
    </row>
    <row r="23" spans="1:14">
      <c r="A23" s="6">
        <v>99</v>
      </c>
      <c r="B23" s="7">
        <v>99</v>
      </c>
      <c r="C23" s="7">
        <v>0.862016797065735</v>
      </c>
      <c r="D23" s="7">
        <v>0.0384888648986816</v>
      </c>
      <c r="E23" s="7">
        <v>10</v>
      </c>
      <c r="F23" s="7">
        <v>5</v>
      </c>
      <c r="G23" s="7">
        <v>0</v>
      </c>
      <c r="H23" s="7">
        <v>5</v>
      </c>
      <c r="I23" s="7">
        <v>1</v>
      </c>
      <c r="J23" s="7">
        <v>0.666666666666667</v>
      </c>
      <c r="K23" s="7">
        <v>0.8</v>
      </c>
      <c r="L23" s="7">
        <v>0.5</v>
      </c>
      <c r="M23" s="7">
        <v>0.5</v>
      </c>
      <c r="N23" s="7">
        <v>0.75</v>
      </c>
    </row>
    <row r="24" spans="1:14">
      <c r="A24" s="6">
        <v>94</v>
      </c>
      <c r="B24" s="7">
        <v>94</v>
      </c>
      <c r="C24" s="7">
        <v>0.884147644042969</v>
      </c>
      <c r="D24" s="7">
        <v>0.0210639238357544</v>
      </c>
      <c r="E24" s="7">
        <v>10</v>
      </c>
      <c r="F24" s="7">
        <v>6</v>
      </c>
      <c r="G24" s="7">
        <v>0</v>
      </c>
      <c r="H24" s="7">
        <v>4</v>
      </c>
      <c r="I24" s="7">
        <v>1</v>
      </c>
      <c r="J24" s="7">
        <v>0.625</v>
      </c>
      <c r="K24" s="7">
        <v>0.769230769230769</v>
      </c>
      <c r="L24" s="7">
        <v>0.6</v>
      </c>
      <c r="M24" s="7">
        <v>0.4</v>
      </c>
      <c r="N24" s="7">
        <v>0.7</v>
      </c>
    </row>
    <row r="25" customFormat="1" spans="1:14">
      <c r="A25" s="6">
        <v>93</v>
      </c>
      <c r="B25" s="7">
        <v>93</v>
      </c>
      <c r="C25" s="7">
        <v>0.902466416358948</v>
      </c>
      <c r="D25" s="7">
        <v>0.0377544164657593</v>
      </c>
      <c r="E25" s="7">
        <v>10</v>
      </c>
      <c r="F25" s="7">
        <v>4</v>
      </c>
      <c r="G25" s="7">
        <v>0</v>
      </c>
      <c r="H25" s="7">
        <v>6</v>
      </c>
      <c r="I25" s="7">
        <v>1</v>
      </c>
      <c r="J25" s="7">
        <v>0.714285714285714</v>
      </c>
      <c r="K25" s="7">
        <v>0.833333333333333</v>
      </c>
      <c r="L25" s="7">
        <v>0.4</v>
      </c>
      <c r="M25" s="7">
        <v>0.6</v>
      </c>
      <c r="N25" s="7">
        <v>0.8</v>
      </c>
    </row>
    <row r="26" spans="3:14">
      <c r="C26" s="5">
        <f>AVERAGE(C2:C25)</f>
        <v>0.724870930115382</v>
      </c>
      <c r="D26" s="5">
        <f>AVERAGE(D2:D25)</f>
        <v>0.0942791551351547</v>
      </c>
      <c r="J26" s="5">
        <f>AVERAGE(J2:J25)</f>
        <v>0.649599829529202</v>
      </c>
      <c r="K26" s="5">
        <f>AVERAGE(K2:K25)</f>
        <v>0.784189095789545</v>
      </c>
      <c r="L26" s="5">
        <f>AVERAGE(L2:L25)</f>
        <v>0.554166666666667</v>
      </c>
      <c r="M26" s="5">
        <f>AVERAGE(M2:M25)</f>
        <v>0.441666666666667</v>
      </c>
      <c r="N26" s="5">
        <f>AVERAGE(N2:N25)</f>
        <v>0.720833333333333</v>
      </c>
    </row>
    <row r="28" spans="3:6">
      <c r="C28" s="12" t="s">
        <v>13</v>
      </c>
      <c r="D28" s="5" t="s">
        <v>14</v>
      </c>
      <c r="E28" s="5"/>
      <c r="F28" s="5" t="s">
        <v>26</v>
      </c>
    </row>
    <row r="29" spans="3:6">
      <c r="C29" s="5" t="s">
        <v>15</v>
      </c>
      <c r="D29" s="5">
        <f>COUNTIF(C2:C25,"&lt;0.46")-COUNTIF(C2:C25,"&lt;0.385")</f>
        <v>0</v>
      </c>
      <c r="E29" s="5"/>
      <c r="F29" s="39"/>
    </row>
    <row r="30" spans="3:8">
      <c r="C30" s="5" t="s">
        <v>16</v>
      </c>
      <c r="D30" s="5">
        <f>COUNTIF(C2:C25,"&lt;0.535")-COUNTIF(C2:C25,"&lt;0.46")</f>
        <v>0</v>
      </c>
      <c r="E30" s="5"/>
      <c r="F30" s="39">
        <v>0.04</v>
      </c>
      <c r="G30">
        <v>-20</v>
      </c>
      <c r="H30">
        <v>480</v>
      </c>
    </row>
    <row r="31" s="3" customFormat="1" spans="3:8">
      <c r="C31" s="16" t="s">
        <v>17</v>
      </c>
      <c r="D31" s="16">
        <f>COUNTIF(C2:C25,"&lt;0.61")-COUNTIF(C2:C25,"&lt;0.535")</f>
        <v>3</v>
      </c>
      <c r="E31" s="16">
        <v>3</v>
      </c>
      <c r="F31" s="40">
        <v>0.08</v>
      </c>
      <c r="G31" s="3">
        <v>-40</v>
      </c>
      <c r="H31" s="3">
        <v>460</v>
      </c>
    </row>
    <row r="32" spans="3:8">
      <c r="C32" s="5" t="s">
        <v>18</v>
      </c>
      <c r="D32" s="5">
        <f>COUNTIF(C2:C25,"&lt;0.685")-COUNTIF(C2:C25,"&lt;0.61")</f>
        <v>5</v>
      </c>
      <c r="E32" s="5">
        <v>5</v>
      </c>
      <c r="F32" s="39">
        <v>0.12</v>
      </c>
      <c r="G32">
        <v>-60</v>
      </c>
      <c r="H32">
        <v>440</v>
      </c>
    </row>
    <row r="33" s="4" customFormat="1" spans="3:8">
      <c r="C33" s="17" t="s">
        <v>19</v>
      </c>
      <c r="D33" s="17">
        <f>COUNTIF(C2:C25,"&lt;0.76")-COUNTIF(C2:C25,"&lt;0.685")</f>
        <v>8</v>
      </c>
      <c r="E33" s="17">
        <v>8</v>
      </c>
      <c r="F33" s="41">
        <v>0.16</v>
      </c>
      <c r="G33" s="42">
        <v>-80</v>
      </c>
      <c r="H33" s="42">
        <v>420</v>
      </c>
    </row>
    <row r="34" spans="3:5">
      <c r="C34" s="5" t="s">
        <v>20</v>
      </c>
      <c r="D34" s="5">
        <f>COUNTIF(C2:C25,"&lt;0.835")-COUNTIF(C2:C25,"&lt;0.76")</f>
        <v>5</v>
      </c>
      <c r="E34" s="5">
        <v>5</v>
      </c>
    </row>
    <row r="35" s="3" customFormat="1" spans="3:5">
      <c r="C35" s="16" t="s">
        <v>21</v>
      </c>
      <c r="D35" s="16">
        <f>COUNTIF(C2:C25,"&lt;0.91")-COUNTIF(C2:C25,"&lt;0.835")</f>
        <v>3</v>
      </c>
      <c r="E35" s="16">
        <v>3</v>
      </c>
    </row>
    <row r="36" spans="3:5">
      <c r="C36" s="5" t="s">
        <v>22</v>
      </c>
      <c r="D36" s="5">
        <f>COUNTIF(C2:C25,"&lt;0.985")-COUNTIF(C2:C25,"&lt;0.91")</f>
        <v>0</v>
      </c>
      <c r="E36" s="5"/>
    </row>
    <row r="37" spans="3:5">
      <c r="C37" s="5" t="s">
        <v>23</v>
      </c>
      <c r="D37" s="5">
        <f>COUNTIF(C2:C25,"&lt;1.06")-COUNTIF(C2:C25,"&lt;0.985")</f>
        <v>0</v>
      </c>
      <c r="E37" s="5"/>
    </row>
    <row r="38" spans="3:5">
      <c r="C38" s="5" t="s">
        <v>24</v>
      </c>
      <c r="D38" s="5">
        <f>COUNTIF(C2:C25,"&lt;1.135")-COUNTIF(C2:C25,"&lt;1.06")</f>
        <v>0</v>
      </c>
      <c r="E38" s="5"/>
    </row>
    <row r="39" spans="3:5">
      <c r="C39" s="5" t="s">
        <v>25</v>
      </c>
      <c r="D39" s="5">
        <f>COUNTIF(C2:C25,"&lt;1.21")-COUNTIF(C2:C25,"&lt;1.135")</f>
        <v>0</v>
      </c>
      <c r="E39" s="5"/>
    </row>
    <row r="40" spans="6:7">
      <c r="F40" s="5">
        <v>0.57</v>
      </c>
      <c r="G40" s="5">
        <v>0.041</v>
      </c>
    </row>
    <row r="41" spans="6:7">
      <c r="F41" s="5">
        <v>0.725</v>
      </c>
      <c r="G41" s="5">
        <v>0.076</v>
      </c>
    </row>
    <row r="42" spans="6:7">
      <c r="F42" s="5">
        <v>0.801</v>
      </c>
      <c r="G42" s="5">
        <v>0.094</v>
      </c>
    </row>
  </sheetData>
  <pageMargins left="0.75" right="0.75" top="1" bottom="1" header="0.5" footer="0.5"/>
  <headerFooter/>
  <drawing r:id="rId1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9"/>
  <sheetViews>
    <sheetView tabSelected="1" topLeftCell="A4" workbookViewId="0">
      <selection activeCell="A21" sqref="$A21:$XFD21"/>
    </sheetView>
  </sheetViews>
  <sheetFormatPr defaultColWidth="9" defaultRowHeight="13.5"/>
  <cols>
    <col min="3" max="4" width="18.5" customWidth="1"/>
    <col min="11" max="11" width="12.625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>
      <c r="A2" s="6">
        <v>55</v>
      </c>
      <c r="B2" s="7">
        <v>55</v>
      </c>
      <c r="C2" s="7">
        <v>0.471357107162476</v>
      </c>
      <c r="D2" s="7">
        <v>0.00975704193115234</v>
      </c>
      <c r="E2" s="7">
        <v>10</v>
      </c>
      <c r="F2" s="7">
        <v>5</v>
      </c>
      <c r="G2" s="7">
        <v>0</v>
      </c>
      <c r="H2" s="7">
        <v>5</v>
      </c>
      <c r="I2" s="7">
        <v>1</v>
      </c>
      <c r="J2" s="7">
        <v>0.666666666666667</v>
      </c>
      <c r="K2" s="7">
        <v>0.8</v>
      </c>
      <c r="L2" s="7">
        <v>0.5</v>
      </c>
      <c r="M2" s="7">
        <v>0.5</v>
      </c>
      <c r="N2" s="7">
        <v>0.75</v>
      </c>
    </row>
    <row r="3" spans="1:14">
      <c r="A3" s="6">
        <v>59</v>
      </c>
      <c r="B3" s="7">
        <v>59</v>
      </c>
      <c r="C3" s="7">
        <v>0.475740194320679</v>
      </c>
      <c r="D3" s="7">
        <v>0.0055694580078125</v>
      </c>
      <c r="E3" s="7">
        <v>10</v>
      </c>
      <c r="F3" s="7">
        <v>6</v>
      </c>
      <c r="G3" s="7">
        <v>0</v>
      </c>
      <c r="H3" s="7">
        <v>4</v>
      </c>
      <c r="I3" s="7">
        <v>1</v>
      </c>
      <c r="J3" s="7">
        <v>0.625</v>
      </c>
      <c r="K3" s="7">
        <v>0.769230769230769</v>
      </c>
      <c r="L3" s="7">
        <v>0.6</v>
      </c>
      <c r="M3" s="7">
        <v>0.4</v>
      </c>
      <c r="N3" s="7">
        <v>0.7</v>
      </c>
    </row>
    <row r="4" spans="1:14">
      <c r="A4" s="6">
        <v>19</v>
      </c>
      <c r="B4" s="7">
        <v>19</v>
      </c>
      <c r="C4" s="7">
        <v>0.606020212173462</v>
      </c>
      <c r="D4" s="7">
        <v>0.0171260833740234</v>
      </c>
      <c r="E4" s="7">
        <v>10</v>
      </c>
      <c r="F4" s="7">
        <v>5</v>
      </c>
      <c r="G4" s="7">
        <v>0</v>
      </c>
      <c r="H4" s="7">
        <v>5</v>
      </c>
      <c r="I4" s="7">
        <v>1</v>
      </c>
      <c r="J4" s="7">
        <v>0.666666666666667</v>
      </c>
      <c r="K4" s="7">
        <v>0.8</v>
      </c>
      <c r="L4" s="7">
        <v>0.5</v>
      </c>
      <c r="M4" s="7">
        <v>0.5</v>
      </c>
      <c r="N4" s="7">
        <v>0.75</v>
      </c>
    </row>
    <row r="5" spans="1:14">
      <c r="A5" s="6">
        <v>12</v>
      </c>
      <c r="B5" s="7">
        <v>12</v>
      </c>
      <c r="C5" s="7">
        <v>0.578823804855347</v>
      </c>
      <c r="D5" s="7">
        <v>0.00784742832183838</v>
      </c>
      <c r="E5" s="7">
        <v>10</v>
      </c>
      <c r="F5" s="7">
        <v>7</v>
      </c>
      <c r="G5" s="7">
        <v>0</v>
      </c>
      <c r="H5" s="7">
        <v>3</v>
      </c>
      <c r="I5" s="7">
        <v>1</v>
      </c>
      <c r="J5" s="7">
        <v>0.588235294117647</v>
      </c>
      <c r="K5" s="7">
        <v>0.740740740740741</v>
      </c>
      <c r="L5" s="7">
        <v>0.7</v>
      </c>
      <c r="M5" s="7">
        <v>0.3</v>
      </c>
      <c r="N5" s="7">
        <v>0.65</v>
      </c>
    </row>
    <row r="6" s="1" customFormat="1" spans="1:14">
      <c r="A6" s="8">
        <v>44</v>
      </c>
      <c r="B6" s="9">
        <v>44</v>
      </c>
      <c r="C6" s="9">
        <v>0.579375267028809</v>
      </c>
      <c r="D6" s="9">
        <v>0.00989007949829102</v>
      </c>
      <c r="E6" s="9">
        <v>10</v>
      </c>
      <c r="F6" s="9">
        <v>6</v>
      </c>
      <c r="G6" s="9">
        <v>0</v>
      </c>
      <c r="H6" s="9">
        <v>4</v>
      </c>
      <c r="I6" s="9">
        <v>1</v>
      </c>
      <c r="J6" s="9">
        <v>0.625</v>
      </c>
      <c r="K6" s="9">
        <v>0.769230769230769</v>
      </c>
      <c r="L6" s="9">
        <v>0.6</v>
      </c>
      <c r="M6" s="9">
        <v>0.4</v>
      </c>
      <c r="N6" s="9">
        <v>0.7</v>
      </c>
    </row>
    <row r="7" spans="1:14">
      <c r="A7" s="6">
        <v>84</v>
      </c>
      <c r="B7" s="7">
        <v>84</v>
      </c>
      <c r="C7" s="7">
        <v>0.710006833076477</v>
      </c>
      <c r="D7" s="7">
        <v>0.00908374786376953</v>
      </c>
      <c r="E7" s="7">
        <v>10</v>
      </c>
      <c r="F7" s="7">
        <v>5</v>
      </c>
      <c r="G7" s="7">
        <v>0</v>
      </c>
      <c r="H7" s="7">
        <v>5</v>
      </c>
      <c r="I7" s="7">
        <v>1</v>
      </c>
      <c r="J7" s="7">
        <v>0.666666666666667</v>
      </c>
      <c r="K7" s="7">
        <v>0.8</v>
      </c>
      <c r="L7" s="7">
        <v>0.5</v>
      </c>
      <c r="M7" s="7">
        <v>0.5</v>
      </c>
      <c r="N7" s="7">
        <v>0.75</v>
      </c>
    </row>
    <row r="8" s="2" customFormat="1" spans="1:14">
      <c r="A8" s="10">
        <v>5</v>
      </c>
      <c r="B8" s="11">
        <v>5</v>
      </c>
      <c r="C8" s="11">
        <v>0.759477138519287</v>
      </c>
      <c r="D8" s="11">
        <v>0.0228502750396729</v>
      </c>
      <c r="E8" s="11">
        <v>10</v>
      </c>
      <c r="F8" s="11">
        <v>6</v>
      </c>
      <c r="G8" s="11">
        <v>0</v>
      </c>
      <c r="H8" s="11">
        <v>4</v>
      </c>
      <c r="I8" s="11">
        <v>1</v>
      </c>
      <c r="J8" s="11">
        <v>0.625</v>
      </c>
      <c r="K8" s="11">
        <v>0.769230769230769</v>
      </c>
      <c r="L8" s="11">
        <v>0.6</v>
      </c>
      <c r="M8" s="11">
        <v>0.4</v>
      </c>
      <c r="N8" s="11">
        <v>0.7</v>
      </c>
    </row>
    <row r="9" spans="1:14">
      <c r="A9" s="6">
        <v>49</v>
      </c>
      <c r="B9" s="7">
        <v>49</v>
      </c>
      <c r="C9" s="7">
        <v>0.783710598945618</v>
      </c>
      <c r="D9" s="7">
        <v>0.189907193183899</v>
      </c>
      <c r="E9" s="7">
        <v>10</v>
      </c>
      <c r="F9" s="7">
        <v>6</v>
      </c>
      <c r="G9" s="7">
        <v>0</v>
      </c>
      <c r="H9" s="7">
        <v>4</v>
      </c>
      <c r="I9" s="7">
        <v>1</v>
      </c>
      <c r="J9" s="7">
        <v>0.625</v>
      </c>
      <c r="K9" s="7">
        <v>0.769230769230769</v>
      </c>
      <c r="L9" s="7">
        <v>0.6</v>
      </c>
      <c r="M9" s="7">
        <v>0.4</v>
      </c>
      <c r="N9" s="7">
        <v>0.7</v>
      </c>
    </row>
    <row r="10" spans="1:14">
      <c r="A10" s="6">
        <v>78</v>
      </c>
      <c r="B10" s="7">
        <v>78</v>
      </c>
      <c r="C10" s="7">
        <v>0.788685321807861</v>
      </c>
      <c r="D10" s="7">
        <v>0.130080699920654</v>
      </c>
      <c r="E10" s="7">
        <v>10</v>
      </c>
      <c r="F10" s="7">
        <v>7</v>
      </c>
      <c r="G10" s="7">
        <v>0</v>
      </c>
      <c r="H10" s="7">
        <v>3</v>
      </c>
      <c r="I10" s="7">
        <v>1</v>
      </c>
      <c r="J10" s="7">
        <v>0.588235294117647</v>
      </c>
      <c r="K10" s="7">
        <v>0.740740740740741</v>
      </c>
      <c r="L10" s="7">
        <v>0.7</v>
      </c>
      <c r="M10" s="7">
        <v>0.3</v>
      </c>
      <c r="N10" s="7">
        <v>0.65</v>
      </c>
    </row>
    <row r="11" spans="1:14">
      <c r="A11" s="6">
        <v>26</v>
      </c>
      <c r="B11" s="7">
        <v>26</v>
      </c>
      <c r="C11" s="7">
        <v>0.814105629920959</v>
      </c>
      <c r="D11" s="7">
        <v>0.123190999031067</v>
      </c>
      <c r="E11" s="7">
        <v>10</v>
      </c>
      <c r="F11" s="7">
        <v>9</v>
      </c>
      <c r="G11" s="7">
        <v>0</v>
      </c>
      <c r="H11" s="7">
        <v>1</v>
      </c>
      <c r="I11" s="7">
        <v>1</v>
      </c>
      <c r="J11" s="7">
        <v>0.526315789473684</v>
      </c>
      <c r="K11" s="7">
        <v>0.689655172413793</v>
      </c>
      <c r="L11" s="7">
        <v>0.9</v>
      </c>
      <c r="M11" s="7">
        <v>0.1</v>
      </c>
      <c r="N11" s="7">
        <v>0.55</v>
      </c>
    </row>
    <row r="12" spans="1:14">
      <c r="A12" s="6">
        <v>6</v>
      </c>
      <c r="B12" s="7">
        <v>6</v>
      </c>
      <c r="C12" s="7">
        <v>0.825859069824219</v>
      </c>
      <c r="D12" s="7">
        <v>0.0527646541595459</v>
      </c>
      <c r="E12" s="7">
        <v>10</v>
      </c>
      <c r="F12" s="7">
        <v>5</v>
      </c>
      <c r="G12" s="7">
        <v>0</v>
      </c>
      <c r="H12" s="7">
        <v>5</v>
      </c>
      <c r="I12" s="7">
        <v>1</v>
      </c>
      <c r="J12" s="7">
        <v>0.666666666666667</v>
      </c>
      <c r="K12" s="7">
        <v>0.8</v>
      </c>
      <c r="L12" s="7">
        <v>0.5</v>
      </c>
      <c r="M12" s="7">
        <v>0.5</v>
      </c>
      <c r="N12" s="7">
        <v>0.75</v>
      </c>
    </row>
    <row r="13" spans="1:14">
      <c r="A13" s="6">
        <v>36</v>
      </c>
      <c r="B13" s="7">
        <v>36</v>
      </c>
      <c r="C13" s="7">
        <v>0.845277667045593</v>
      </c>
      <c r="D13" s="7">
        <v>0.0597842931747437</v>
      </c>
      <c r="E13" s="7">
        <v>10</v>
      </c>
      <c r="F13" s="7">
        <v>8</v>
      </c>
      <c r="G13" s="7">
        <v>0</v>
      </c>
      <c r="H13" s="7">
        <v>2</v>
      </c>
      <c r="I13" s="7">
        <v>1</v>
      </c>
      <c r="J13" s="7">
        <v>0.555555555555556</v>
      </c>
      <c r="K13" s="7">
        <v>0.714285714285714</v>
      </c>
      <c r="L13" s="7">
        <v>0.8</v>
      </c>
      <c r="M13" s="7">
        <v>0.2</v>
      </c>
      <c r="N13" s="7">
        <v>0.6</v>
      </c>
    </row>
    <row r="14" spans="1:14">
      <c r="A14" s="6">
        <v>63</v>
      </c>
      <c r="B14" s="7">
        <v>63</v>
      </c>
      <c r="C14" s="7">
        <v>0.882025837898254</v>
      </c>
      <c r="D14" s="7">
        <v>0.179218649864197</v>
      </c>
      <c r="E14" s="7">
        <v>10</v>
      </c>
      <c r="F14" s="7">
        <v>8</v>
      </c>
      <c r="G14" s="7">
        <v>0</v>
      </c>
      <c r="H14" s="7">
        <v>2</v>
      </c>
      <c r="I14" s="7">
        <v>1</v>
      </c>
      <c r="J14" s="7">
        <v>0.555555555555556</v>
      </c>
      <c r="K14" s="7">
        <v>0.714285714285714</v>
      </c>
      <c r="L14" s="7">
        <v>0.8</v>
      </c>
      <c r="M14" s="7">
        <v>0.2</v>
      </c>
      <c r="N14" s="7">
        <v>0.6</v>
      </c>
    </row>
    <row r="15" spans="1:14">
      <c r="A15" s="6">
        <v>43</v>
      </c>
      <c r="B15" s="7">
        <v>43</v>
      </c>
      <c r="C15" s="7">
        <v>0.888309717178345</v>
      </c>
      <c r="D15" s="7">
        <v>0.139370918273926</v>
      </c>
      <c r="E15" s="7">
        <v>10</v>
      </c>
      <c r="F15" s="7">
        <v>7</v>
      </c>
      <c r="G15" s="7">
        <v>0</v>
      </c>
      <c r="H15" s="7">
        <v>3</v>
      </c>
      <c r="I15" s="7">
        <v>1</v>
      </c>
      <c r="J15" s="7">
        <v>0.588235294117647</v>
      </c>
      <c r="K15" s="7">
        <v>0.740740740740741</v>
      </c>
      <c r="L15" s="7">
        <v>0.7</v>
      </c>
      <c r="M15" s="7">
        <v>0.3</v>
      </c>
      <c r="N15" s="7">
        <v>0.65</v>
      </c>
    </row>
    <row r="16" spans="1:14">
      <c r="A16" s="6">
        <v>18</v>
      </c>
      <c r="B16" s="7">
        <v>18</v>
      </c>
      <c r="C16" s="7">
        <v>1.17620837688446</v>
      </c>
      <c r="D16" s="7">
        <v>0.202372550964355</v>
      </c>
      <c r="E16" s="7">
        <v>10</v>
      </c>
      <c r="F16" s="7">
        <v>4</v>
      </c>
      <c r="G16" s="7">
        <v>0</v>
      </c>
      <c r="H16" s="7">
        <v>6</v>
      </c>
      <c r="I16" s="7">
        <v>1</v>
      </c>
      <c r="J16" s="7">
        <v>0.714285714285714</v>
      </c>
      <c r="K16" s="7">
        <v>0.833333333333333</v>
      </c>
      <c r="L16" s="7">
        <v>0.4</v>
      </c>
      <c r="M16" s="7">
        <v>0.6</v>
      </c>
      <c r="N16" s="7">
        <v>0.8</v>
      </c>
    </row>
    <row r="17" spans="1:14">
      <c r="A17" s="6">
        <v>14</v>
      </c>
      <c r="B17" s="7">
        <v>14</v>
      </c>
      <c r="C17" s="7">
        <v>0.890965580940247</v>
      </c>
      <c r="D17" s="7">
        <v>0.157147407531738</v>
      </c>
      <c r="E17" s="7">
        <v>10</v>
      </c>
      <c r="F17" s="7">
        <v>5</v>
      </c>
      <c r="G17" s="7">
        <v>0</v>
      </c>
      <c r="H17" s="7">
        <v>5</v>
      </c>
      <c r="I17" s="7">
        <v>1</v>
      </c>
      <c r="J17" s="7">
        <v>0.666666666666667</v>
      </c>
      <c r="K17" s="7">
        <v>0.8</v>
      </c>
      <c r="L17" s="7">
        <v>0.5</v>
      </c>
      <c r="M17" s="7">
        <v>0.5</v>
      </c>
      <c r="N17" s="7">
        <v>0.75</v>
      </c>
    </row>
    <row r="18" s="2" customFormat="1" spans="1:14">
      <c r="A18" s="10">
        <v>80</v>
      </c>
      <c r="B18" s="11">
        <v>80</v>
      </c>
      <c r="C18" s="11">
        <v>0.909982204437256</v>
      </c>
      <c r="D18" s="11">
        <v>0.198383212089539</v>
      </c>
      <c r="E18" s="11">
        <v>10</v>
      </c>
      <c r="F18" s="11">
        <v>9</v>
      </c>
      <c r="G18" s="11">
        <v>0</v>
      </c>
      <c r="H18" s="11">
        <v>1</v>
      </c>
      <c r="I18" s="11">
        <v>1</v>
      </c>
      <c r="J18" s="11">
        <v>0.526315789473684</v>
      </c>
      <c r="K18" s="11">
        <v>0.689655172413793</v>
      </c>
      <c r="L18" s="11">
        <v>0.9</v>
      </c>
      <c r="M18" s="11">
        <v>0.1</v>
      </c>
      <c r="N18" s="11">
        <v>0.55</v>
      </c>
    </row>
    <row r="19" spans="1:14">
      <c r="A19" s="6">
        <v>10</v>
      </c>
      <c r="B19" s="7">
        <v>10</v>
      </c>
      <c r="C19" s="7">
        <v>0.942210555076599</v>
      </c>
      <c r="D19" s="7">
        <v>0.160889387130737</v>
      </c>
      <c r="E19" s="7">
        <v>10</v>
      </c>
      <c r="F19" s="7">
        <v>4</v>
      </c>
      <c r="G19" s="7">
        <v>0</v>
      </c>
      <c r="H19" s="7">
        <v>6</v>
      </c>
      <c r="I19" s="7">
        <v>1</v>
      </c>
      <c r="J19" s="7">
        <v>0.714285714285714</v>
      </c>
      <c r="K19" s="7">
        <v>0.833333333333333</v>
      </c>
      <c r="L19" s="7">
        <v>0.4</v>
      </c>
      <c r="M19" s="7">
        <v>0.6</v>
      </c>
      <c r="N19" s="7">
        <v>0.8</v>
      </c>
    </row>
    <row r="20" spans="1:14">
      <c r="A20" s="6">
        <v>60</v>
      </c>
      <c r="B20" s="7">
        <v>60</v>
      </c>
      <c r="C20" s="7">
        <v>0.950549483299255</v>
      </c>
      <c r="D20" s="7">
        <v>0.064454197883606</v>
      </c>
      <c r="E20" s="7">
        <v>10</v>
      </c>
      <c r="F20" s="7">
        <v>2</v>
      </c>
      <c r="G20" s="7">
        <v>0</v>
      </c>
      <c r="H20" s="7">
        <v>8</v>
      </c>
      <c r="I20" s="7">
        <v>1</v>
      </c>
      <c r="J20" s="7">
        <v>0.833333333333333</v>
      </c>
      <c r="K20" s="7">
        <v>0.909090909090909</v>
      </c>
      <c r="L20" s="7">
        <v>0.2</v>
      </c>
      <c r="M20" s="7">
        <v>0.8</v>
      </c>
      <c r="N20" s="7">
        <v>0.9</v>
      </c>
    </row>
    <row r="21" spans="1:14">
      <c r="A21" s="6">
        <v>71</v>
      </c>
      <c r="B21" s="7">
        <v>71</v>
      </c>
      <c r="C21" s="7">
        <v>0.962655186653137</v>
      </c>
      <c r="D21" s="7">
        <v>0.0840179920196533</v>
      </c>
      <c r="E21" s="7">
        <v>10</v>
      </c>
      <c r="F21" s="7">
        <v>6</v>
      </c>
      <c r="G21" s="7">
        <v>0</v>
      </c>
      <c r="H21" s="7">
        <v>4</v>
      </c>
      <c r="I21" s="7">
        <v>1</v>
      </c>
      <c r="J21" s="7">
        <v>0.625</v>
      </c>
      <c r="K21" s="7">
        <v>0.769230769230769</v>
      </c>
      <c r="L21" s="7">
        <v>0.6</v>
      </c>
      <c r="M21" s="7">
        <v>0.4</v>
      </c>
      <c r="N21" s="7">
        <v>0.7</v>
      </c>
    </row>
    <row r="22" customFormat="1" spans="1:14">
      <c r="A22" s="6">
        <v>66</v>
      </c>
      <c r="B22" s="7">
        <v>66</v>
      </c>
      <c r="C22" s="7">
        <v>0.985759258270264</v>
      </c>
      <c r="D22" s="7">
        <v>0.142184734344482</v>
      </c>
      <c r="E22" s="7">
        <v>10</v>
      </c>
      <c r="F22" s="7">
        <v>6</v>
      </c>
      <c r="G22" s="7">
        <v>0</v>
      </c>
      <c r="H22" s="7">
        <v>4</v>
      </c>
      <c r="I22" s="7">
        <v>1</v>
      </c>
      <c r="J22" s="7">
        <v>0.625</v>
      </c>
      <c r="K22" s="7">
        <v>0.769230769230769</v>
      </c>
      <c r="L22" s="7">
        <v>0.6</v>
      </c>
      <c r="M22" s="7">
        <v>0.4</v>
      </c>
      <c r="N22" s="7">
        <v>0.7</v>
      </c>
    </row>
    <row r="23" spans="3:14">
      <c r="C23" s="5">
        <f>AVERAGE(C2:C22)</f>
        <v>0.801290716443743</v>
      </c>
      <c r="D23" s="5">
        <f>AVERAGE(D2:D22)</f>
        <v>0.0936138573147001</v>
      </c>
      <c r="J23" s="5">
        <f>AVERAGE(J2:J22)</f>
        <v>0.63208031750712</v>
      </c>
      <c r="K23" s="5">
        <f>AVERAGE(K2:K22)</f>
        <v>0.772440294607782</v>
      </c>
      <c r="L23" s="5">
        <f>AVERAGE(L2:L22)</f>
        <v>0.6</v>
      </c>
      <c r="M23" s="5">
        <f>AVERAGE(M2:M22)</f>
        <v>0.4</v>
      </c>
      <c r="N23" s="5">
        <f>AVERAGE(N2:N22)</f>
        <v>0.7</v>
      </c>
    </row>
    <row r="24" spans="12:13">
      <c r="L24" s="5">
        <f>AVERAGE(L3:L23)</f>
        <v>0.604761904761905</v>
      </c>
      <c r="M24" s="5">
        <f>AVERAGE(M3:M23)</f>
        <v>0.395238095238095</v>
      </c>
    </row>
    <row r="25" spans="3:9">
      <c r="C25" s="12" t="s">
        <v>13</v>
      </c>
      <c r="D25" s="5" t="s">
        <v>14</v>
      </c>
      <c r="E25" s="5" t="s">
        <v>96</v>
      </c>
      <c r="F25" s="5" t="s">
        <v>98</v>
      </c>
      <c r="G25" s="13" t="s">
        <v>26</v>
      </c>
      <c r="H25" s="14"/>
      <c r="I25" s="14"/>
    </row>
    <row r="26" spans="3:10">
      <c r="C26" s="5" t="s">
        <v>15</v>
      </c>
      <c r="D26" s="5">
        <f>COUNTIF(C2:C22,"&lt;0.46")-COUNTIF(C2:C22,"&lt;0.385")</f>
        <v>0</v>
      </c>
      <c r="E26" s="5"/>
      <c r="G26" s="15"/>
      <c r="H26" s="14"/>
      <c r="I26" s="14"/>
      <c r="J26" s="14"/>
    </row>
    <row r="27" spans="3:10">
      <c r="C27" s="5" t="s">
        <v>16</v>
      </c>
      <c r="D27" s="5">
        <f>COUNTIF(C2:C22,"&lt;0.535")-COUNTIF(C2:C22,"&lt;0.46")</f>
        <v>2</v>
      </c>
      <c r="E27" s="5"/>
      <c r="G27" s="15">
        <v>0.04</v>
      </c>
      <c r="H27" s="14">
        <v>-20</v>
      </c>
      <c r="I27" s="14">
        <v>480</v>
      </c>
      <c r="J27" s="14">
        <v>24</v>
      </c>
    </row>
    <row r="28" s="3" customFormat="1" spans="3:10">
      <c r="C28" s="16" t="s">
        <v>17</v>
      </c>
      <c r="D28" s="16">
        <f>COUNTIF(C2:C22,"&lt;0.61")-COUNTIF(C2:C22,"&lt;0.535")</f>
        <v>3</v>
      </c>
      <c r="E28" s="16">
        <v>3</v>
      </c>
      <c r="F28" s="16">
        <v>2</v>
      </c>
      <c r="G28" s="15">
        <v>0.08</v>
      </c>
      <c r="H28" s="14">
        <v>-40</v>
      </c>
      <c r="I28" s="14">
        <v>460</v>
      </c>
      <c r="J28" s="14">
        <v>23</v>
      </c>
    </row>
    <row r="29" spans="3:10">
      <c r="C29" s="5" t="s">
        <v>18</v>
      </c>
      <c r="D29" s="5">
        <f>COUNTIF(C2:C22,"&lt;0.685")-COUNTIF(C2:C22,"&lt;0.61")</f>
        <v>0</v>
      </c>
      <c r="E29" s="5">
        <v>5</v>
      </c>
      <c r="F29" s="5">
        <v>5</v>
      </c>
      <c r="G29" s="15">
        <v>0.12</v>
      </c>
      <c r="H29" s="14">
        <v>-60</v>
      </c>
      <c r="I29" s="14">
        <v>440</v>
      </c>
      <c r="J29" s="14">
        <v>22</v>
      </c>
    </row>
    <row r="30" s="4" customFormat="1" spans="3:10">
      <c r="C30" s="17" t="s">
        <v>19</v>
      </c>
      <c r="D30" s="17">
        <f>COUNTIF(C2:C22,"&lt;0.76")-COUNTIF(C2:C22,"&lt;0.685")</f>
        <v>2</v>
      </c>
      <c r="E30" s="17">
        <v>9</v>
      </c>
      <c r="F30" s="17">
        <v>7</v>
      </c>
      <c r="G30" s="15">
        <v>0.16</v>
      </c>
      <c r="H30" s="18">
        <v>-80</v>
      </c>
      <c r="I30" s="18">
        <v>420</v>
      </c>
      <c r="J30" s="14">
        <v>21</v>
      </c>
    </row>
    <row r="31" spans="3:6">
      <c r="C31" s="5" t="s">
        <v>20</v>
      </c>
      <c r="D31" s="5">
        <f>COUNTIF(C2:C22,"&lt;0.835")-COUNTIF(C2:C22,"&lt;0.76")</f>
        <v>4</v>
      </c>
      <c r="E31" s="5">
        <v>5</v>
      </c>
      <c r="F31" s="5">
        <v>5</v>
      </c>
    </row>
    <row r="32" s="3" customFormat="1" spans="3:6">
      <c r="C32" s="16" t="s">
        <v>21</v>
      </c>
      <c r="D32" s="16">
        <f>COUNTIF(C2:C22,"&lt;0.91")-COUNTIF(C2:C22,"&lt;0.835")</f>
        <v>5</v>
      </c>
      <c r="E32" s="16">
        <v>3</v>
      </c>
      <c r="F32" s="16">
        <v>2</v>
      </c>
    </row>
    <row r="33" spans="3:5">
      <c r="C33" s="5" t="s">
        <v>22</v>
      </c>
      <c r="D33" s="5">
        <f>COUNTIF(C2:C22,"&lt;0.985")-COUNTIF(C2:C22,"&lt;0.91")</f>
        <v>3</v>
      </c>
      <c r="E33" s="5"/>
    </row>
    <row r="34" spans="3:5">
      <c r="C34" s="5" t="s">
        <v>23</v>
      </c>
      <c r="D34" s="5">
        <f>COUNTIF(C2:C22,"&lt;1.06")-COUNTIF(C2:C22,"&lt;0.985")</f>
        <v>1</v>
      </c>
      <c r="E34" s="5"/>
    </row>
    <row r="35" spans="3:5">
      <c r="C35" s="5" t="s">
        <v>24</v>
      </c>
      <c r="D35" s="5">
        <f>COUNTIF(C2:C22,"&lt;1.135")-COUNTIF(C2:C22,"&lt;1.06")</f>
        <v>0</v>
      </c>
      <c r="E35" s="5"/>
    </row>
    <row r="36" spans="3:5">
      <c r="C36" s="5" t="s">
        <v>25</v>
      </c>
      <c r="D36" s="5">
        <f>COUNTIF(C2:C22,"&lt;1.21")-COUNTIF(C2:C22,"&lt;1.135")</f>
        <v>1</v>
      </c>
      <c r="E36" s="5"/>
    </row>
    <row r="37" spans="7:8">
      <c r="G37" s="5">
        <v>0.57</v>
      </c>
      <c r="H37" s="5">
        <v>0.041</v>
      </c>
    </row>
    <row r="38" spans="7:8">
      <c r="G38" s="5">
        <v>0.725</v>
      </c>
      <c r="H38" s="5">
        <v>0.076</v>
      </c>
    </row>
    <row r="39" spans="7:8">
      <c r="G39" s="5">
        <v>0.801</v>
      </c>
      <c r="H39" s="5">
        <v>0.094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1"/>
  <sheetViews>
    <sheetView workbookViewId="0">
      <selection activeCell="C30" sqref="C30:D34"/>
    </sheetView>
  </sheetViews>
  <sheetFormatPr defaultColWidth="9" defaultRowHeight="13.5"/>
  <cols>
    <col min="3" max="4" width="19.5" customWidth="1"/>
    <col min="10" max="11" width="12.6333333333333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>
      <c r="A2" s="6">
        <v>39</v>
      </c>
      <c r="B2" s="7">
        <v>39</v>
      </c>
      <c r="C2" s="7">
        <v>0.573268890380859</v>
      </c>
      <c r="D2" s="7">
        <v>0.126465439796448</v>
      </c>
      <c r="E2" s="7">
        <v>10</v>
      </c>
      <c r="F2" s="7">
        <v>6</v>
      </c>
      <c r="G2" s="7">
        <v>0</v>
      </c>
      <c r="H2" s="7">
        <v>4</v>
      </c>
      <c r="I2" s="7">
        <v>1</v>
      </c>
      <c r="J2" s="7">
        <v>0.625</v>
      </c>
      <c r="K2" s="7">
        <v>0.769230769230769</v>
      </c>
      <c r="L2" s="7">
        <v>0.6</v>
      </c>
      <c r="M2" s="7">
        <v>0.4</v>
      </c>
      <c r="N2" s="7">
        <v>0.7</v>
      </c>
    </row>
    <row r="3" spans="1:14">
      <c r="A3" s="6">
        <v>21</v>
      </c>
      <c r="B3" s="7">
        <v>21</v>
      </c>
      <c r="C3" s="7">
        <v>0.58139967918396</v>
      </c>
      <c r="D3" s="7">
        <v>0.0861740112304687</v>
      </c>
      <c r="E3" s="7">
        <v>10</v>
      </c>
      <c r="F3" s="7">
        <v>2</v>
      </c>
      <c r="G3" s="7">
        <v>0</v>
      </c>
      <c r="H3" s="7">
        <v>8</v>
      </c>
      <c r="I3" s="7">
        <v>1</v>
      </c>
      <c r="J3" s="7">
        <v>0.833333333333333</v>
      </c>
      <c r="K3" s="7">
        <v>0.909090909090909</v>
      </c>
      <c r="L3" s="7">
        <v>0.2</v>
      </c>
      <c r="M3" s="7">
        <v>0.8</v>
      </c>
      <c r="N3" s="7">
        <v>0.9</v>
      </c>
    </row>
    <row r="4" s="2" customFormat="1" spans="1:14">
      <c r="A4" s="10">
        <v>4</v>
      </c>
      <c r="B4" s="11">
        <v>4</v>
      </c>
      <c r="C4" s="11">
        <v>0.600152254104614</v>
      </c>
      <c r="D4" s="11">
        <v>0.0940033197402954</v>
      </c>
      <c r="E4" s="11">
        <v>10</v>
      </c>
      <c r="F4" s="11">
        <v>8</v>
      </c>
      <c r="G4" s="11">
        <v>0</v>
      </c>
      <c r="H4" s="11">
        <v>2</v>
      </c>
      <c r="I4" s="11">
        <v>1</v>
      </c>
      <c r="J4" s="11">
        <v>0.555555555555556</v>
      </c>
      <c r="K4" s="11">
        <v>0.714285714285714</v>
      </c>
      <c r="L4" s="11">
        <v>0.8</v>
      </c>
      <c r="M4" s="11">
        <v>0.2</v>
      </c>
      <c r="N4" s="11">
        <v>0.6</v>
      </c>
    </row>
    <row r="5" spans="1:14">
      <c r="A5" s="6">
        <v>41</v>
      </c>
      <c r="B5" s="7">
        <v>41</v>
      </c>
      <c r="C5" s="7">
        <v>0.649533748626709</v>
      </c>
      <c r="D5" s="7">
        <v>0.0536892414093018</v>
      </c>
      <c r="E5" s="7">
        <v>10</v>
      </c>
      <c r="F5" s="7">
        <v>4</v>
      </c>
      <c r="G5" s="7">
        <v>0</v>
      </c>
      <c r="H5" s="7">
        <v>6</v>
      </c>
      <c r="I5" s="7">
        <v>1</v>
      </c>
      <c r="J5" s="7">
        <v>0.714285714285714</v>
      </c>
      <c r="K5" s="7">
        <v>0.833333333333333</v>
      </c>
      <c r="L5" s="7">
        <v>0.4</v>
      </c>
      <c r="M5" s="7">
        <v>0.6</v>
      </c>
      <c r="N5" s="7">
        <v>0.8</v>
      </c>
    </row>
    <row r="6" spans="1:14">
      <c r="A6" s="6">
        <v>13</v>
      </c>
      <c r="B6" s="7">
        <v>13</v>
      </c>
      <c r="C6" s="7">
        <v>0.658955097198486</v>
      </c>
      <c r="D6" s="7">
        <v>0.0644017457962036</v>
      </c>
      <c r="E6" s="7">
        <v>10</v>
      </c>
      <c r="F6" s="7">
        <v>5</v>
      </c>
      <c r="G6" s="7">
        <v>0</v>
      </c>
      <c r="H6" s="7">
        <v>5</v>
      </c>
      <c r="I6" s="7">
        <v>1</v>
      </c>
      <c r="J6" s="7">
        <v>0.666666666666667</v>
      </c>
      <c r="K6" s="7">
        <v>0.8</v>
      </c>
      <c r="L6" s="7">
        <v>0.5</v>
      </c>
      <c r="M6" s="7">
        <v>0.5</v>
      </c>
      <c r="N6" s="7">
        <v>0.75</v>
      </c>
    </row>
    <row r="7" spans="1:14">
      <c r="A7" s="6">
        <v>37</v>
      </c>
      <c r="B7" s="7">
        <v>37</v>
      </c>
      <c r="C7" s="7">
        <v>0.680781602859497</v>
      </c>
      <c r="D7" s="7">
        <v>0.0720911026000977</v>
      </c>
      <c r="E7" s="7">
        <v>10</v>
      </c>
      <c r="F7" s="7">
        <v>3</v>
      </c>
      <c r="G7" s="7">
        <v>0</v>
      </c>
      <c r="H7" s="7">
        <v>7</v>
      </c>
      <c r="I7" s="7">
        <v>1</v>
      </c>
      <c r="J7" s="7">
        <v>0.769230769230769</v>
      </c>
      <c r="K7" s="7">
        <v>0.869565217391304</v>
      </c>
      <c r="L7" s="7">
        <v>0.3</v>
      </c>
      <c r="M7" s="7">
        <v>0.7</v>
      </c>
      <c r="N7" s="7">
        <v>0.85</v>
      </c>
    </row>
    <row r="8" s="2" customFormat="1" spans="1:14">
      <c r="A8" s="10">
        <v>86</v>
      </c>
      <c r="B8" s="11">
        <v>86</v>
      </c>
      <c r="C8" s="11">
        <v>0.676200747489929</v>
      </c>
      <c r="D8" s="11">
        <v>0.147956132888794</v>
      </c>
      <c r="E8" s="11">
        <v>10</v>
      </c>
      <c r="F8" s="11">
        <v>6</v>
      </c>
      <c r="G8" s="11">
        <v>0</v>
      </c>
      <c r="H8" s="11">
        <v>4</v>
      </c>
      <c r="I8" s="11">
        <v>1</v>
      </c>
      <c r="J8" s="11">
        <v>0.625</v>
      </c>
      <c r="K8" s="11">
        <v>0.769230769230769</v>
      </c>
      <c r="L8" s="11">
        <v>0.6</v>
      </c>
      <c r="M8" s="11">
        <v>0.4</v>
      </c>
      <c r="N8" s="11">
        <v>0.7</v>
      </c>
    </row>
    <row r="9" spans="1:14">
      <c r="A9" s="6">
        <v>45</v>
      </c>
      <c r="B9" s="7">
        <v>45</v>
      </c>
      <c r="C9" s="7">
        <v>0.688619375228882</v>
      </c>
      <c r="D9" s="7">
        <v>0.0580793619155884</v>
      </c>
      <c r="E9" s="7">
        <v>10</v>
      </c>
      <c r="F9" s="7">
        <v>5</v>
      </c>
      <c r="G9" s="7">
        <v>0</v>
      </c>
      <c r="H9" s="7">
        <v>5</v>
      </c>
      <c r="I9" s="7">
        <v>1</v>
      </c>
      <c r="J9" s="7">
        <v>0.666666666666667</v>
      </c>
      <c r="K9" s="7">
        <v>0.8</v>
      </c>
      <c r="L9" s="7">
        <v>0.5</v>
      </c>
      <c r="M9" s="7">
        <v>0.5</v>
      </c>
      <c r="N9" s="7">
        <v>0.75</v>
      </c>
    </row>
    <row r="10" spans="1:14">
      <c r="A10" s="6">
        <v>89</v>
      </c>
      <c r="B10" s="7">
        <v>89</v>
      </c>
      <c r="C10" s="7">
        <v>0.755349278450012</v>
      </c>
      <c r="D10" s="7">
        <v>0.0616695880889893</v>
      </c>
      <c r="E10" s="7">
        <v>10</v>
      </c>
      <c r="F10" s="7">
        <v>5</v>
      </c>
      <c r="G10" s="7">
        <v>0</v>
      </c>
      <c r="H10" s="7">
        <v>5</v>
      </c>
      <c r="I10" s="7">
        <v>1</v>
      </c>
      <c r="J10" s="7">
        <v>0.666666666666667</v>
      </c>
      <c r="K10" s="7">
        <v>0.8</v>
      </c>
      <c r="L10" s="7">
        <v>0.5</v>
      </c>
      <c r="M10" s="7">
        <v>0.5</v>
      </c>
      <c r="N10" s="7">
        <v>0.75</v>
      </c>
    </row>
    <row r="11" spans="1:14">
      <c r="A11" s="6">
        <v>51</v>
      </c>
      <c r="B11" s="7">
        <v>51</v>
      </c>
      <c r="C11" s="7">
        <v>0.744209051132202</v>
      </c>
      <c r="D11" s="7">
        <v>0.144469022750854</v>
      </c>
      <c r="E11" s="7">
        <v>10</v>
      </c>
      <c r="F11" s="7">
        <v>6</v>
      </c>
      <c r="G11" s="7">
        <v>0</v>
      </c>
      <c r="H11" s="7">
        <v>4</v>
      </c>
      <c r="I11" s="7">
        <v>1</v>
      </c>
      <c r="J11" s="7">
        <v>0.625</v>
      </c>
      <c r="K11" s="7">
        <v>0.769230769230769</v>
      </c>
      <c r="L11" s="7">
        <v>0.6</v>
      </c>
      <c r="M11" s="7">
        <v>0.4</v>
      </c>
      <c r="N11" s="7">
        <v>0.7</v>
      </c>
    </row>
    <row r="12" spans="1:14">
      <c r="A12" s="6">
        <v>42</v>
      </c>
      <c r="B12" s="7">
        <v>42</v>
      </c>
      <c r="C12" s="7">
        <v>0.711386680603027</v>
      </c>
      <c r="D12" s="7">
        <v>0.0427869558334351</v>
      </c>
      <c r="E12" s="7">
        <v>10</v>
      </c>
      <c r="F12" s="7">
        <v>7</v>
      </c>
      <c r="G12" s="7">
        <v>0</v>
      </c>
      <c r="H12" s="7">
        <v>3</v>
      </c>
      <c r="I12" s="7">
        <v>1</v>
      </c>
      <c r="J12" s="7">
        <v>0.588235294117647</v>
      </c>
      <c r="K12" s="7">
        <v>0.740740740740741</v>
      </c>
      <c r="L12" s="7">
        <v>0.7</v>
      </c>
      <c r="M12" s="7">
        <v>0.3</v>
      </c>
      <c r="N12" s="7">
        <v>0.65</v>
      </c>
    </row>
    <row r="13" spans="1:14">
      <c r="A13" s="6">
        <v>7</v>
      </c>
      <c r="B13" s="7">
        <v>7</v>
      </c>
      <c r="C13" s="7">
        <v>0.710409045219421</v>
      </c>
      <c r="D13" s="7">
        <v>0.056043267250061</v>
      </c>
      <c r="E13" s="7">
        <v>10</v>
      </c>
      <c r="F13" s="7">
        <v>4</v>
      </c>
      <c r="G13" s="7">
        <v>0</v>
      </c>
      <c r="H13" s="7">
        <v>6</v>
      </c>
      <c r="I13" s="7">
        <v>1</v>
      </c>
      <c r="J13" s="7">
        <v>0.714285714285714</v>
      </c>
      <c r="K13" s="7">
        <v>0.833333333333333</v>
      </c>
      <c r="L13" s="7">
        <v>0.4</v>
      </c>
      <c r="M13" s="7">
        <v>0.6</v>
      </c>
      <c r="N13" s="7">
        <v>0.8</v>
      </c>
    </row>
    <row r="14" spans="1:14">
      <c r="A14" s="6">
        <v>68</v>
      </c>
      <c r="B14" s="7">
        <v>68</v>
      </c>
      <c r="C14" s="7">
        <v>0.707603454589844</v>
      </c>
      <c r="D14" s="7">
        <v>0.0820735692977905</v>
      </c>
      <c r="E14" s="7">
        <v>10</v>
      </c>
      <c r="F14" s="7">
        <v>7</v>
      </c>
      <c r="G14" s="7">
        <v>0</v>
      </c>
      <c r="H14" s="7">
        <v>3</v>
      </c>
      <c r="I14" s="7">
        <v>1</v>
      </c>
      <c r="J14" s="7">
        <v>0.588235294117647</v>
      </c>
      <c r="K14" s="7">
        <v>0.740740740740741</v>
      </c>
      <c r="L14" s="7">
        <v>0.7</v>
      </c>
      <c r="M14" s="7">
        <v>0.3</v>
      </c>
      <c r="N14" s="7">
        <v>0.65</v>
      </c>
    </row>
    <row r="15" spans="1:14">
      <c r="A15" s="6">
        <v>27</v>
      </c>
      <c r="B15" s="7">
        <v>27</v>
      </c>
      <c r="C15" s="7">
        <v>0.728627681732178</v>
      </c>
      <c r="D15" s="7">
        <v>0.0502829551696777</v>
      </c>
      <c r="E15" s="7">
        <v>10</v>
      </c>
      <c r="F15" s="7">
        <v>6</v>
      </c>
      <c r="G15" s="7">
        <v>0</v>
      </c>
      <c r="H15" s="7">
        <v>4</v>
      </c>
      <c r="I15" s="7">
        <v>1</v>
      </c>
      <c r="J15" s="7">
        <v>0.625</v>
      </c>
      <c r="K15" s="7">
        <v>0.769230769230769</v>
      </c>
      <c r="L15" s="7">
        <v>0.6</v>
      </c>
      <c r="M15" s="7">
        <v>0.4</v>
      </c>
      <c r="N15" s="7">
        <v>0.7</v>
      </c>
    </row>
    <row r="16" spans="1:14">
      <c r="A16" s="6">
        <v>54</v>
      </c>
      <c r="B16" s="7">
        <v>54</v>
      </c>
      <c r="C16" s="7">
        <v>0.727168083190918</v>
      </c>
      <c r="D16" s="7">
        <v>0.0995856523513794</v>
      </c>
      <c r="E16" s="7">
        <v>10</v>
      </c>
      <c r="F16" s="7">
        <v>5</v>
      </c>
      <c r="G16" s="7">
        <v>0</v>
      </c>
      <c r="H16" s="7">
        <v>5</v>
      </c>
      <c r="I16" s="7">
        <v>1</v>
      </c>
      <c r="J16" s="7">
        <v>0.666666666666667</v>
      </c>
      <c r="K16" s="7">
        <v>0.8</v>
      </c>
      <c r="L16" s="7">
        <v>0.5</v>
      </c>
      <c r="M16" s="7">
        <v>0.5</v>
      </c>
      <c r="N16" s="7">
        <v>0.75</v>
      </c>
    </row>
    <row r="17" s="2" customFormat="1" spans="1:14">
      <c r="A17" s="10">
        <v>82</v>
      </c>
      <c r="B17" s="11">
        <v>82</v>
      </c>
      <c r="C17" s="11">
        <v>0.690748572349548</v>
      </c>
      <c r="D17" s="11">
        <v>0.116026639938355</v>
      </c>
      <c r="E17" s="11">
        <v>10</v>
      </c>
      <c r="F17" s="11">
        <v>3</v>
      </c>
      <c r="G17" s="11">
        <v>0</v>
      </c>
      <c r="H17" s="11">
        <v>7</v>
      </c>
      <c r="I17" s="11">
        <v>1</v>
      </c>
      <c r="J17" s="11">
        <v>0.769230769230769</v>
      </c>
      <c r="K17" s="11">
        <v>0.869565217391304</v>
      </c>
      <c r="L17" s="11">
        <v>0.3</v>
      </c>
      <c r="M17" s="11">
        <v>0.7</v>
      </c>
      <c r="N17" s="11">
        <v>0.85</v>
      </c>
    </row>
    <row r="18" spans="1:14">
      <c r="A18" s="6">
        <v>78</v>
      </c>
      <c r="B18" s="7">
        <v>78</v>
      </c>
      <c r="C18" s="7">
        <v>0.788685321807861</v>
      </c>
      <c r="D18" s="7">
        <v>0.130080699920654</v>
      </c>
      <c r="E18" s="7">
        <v>10</v>
      </c>
      <c r="F18" s="7">
        <v>7</v>
      </c>
      <c r="G18" s="7">
        <v>0</v>
      </c>
      <c r="H18" s="7">
        <v>3</v>
      </c>
      <c r="I18" s="7">
        <v>1</v>
      </c>
      <c r="J18" s="7">
        <v>0.588235294117647</v>
      </c>
      <c r="K18" s="7">
        <v>0.740740740740741</v>
      </c>
      <c r="L18" s="7">
        <v>0.7</v>
      </c>
      <c r="M18" s="7">
        <v>0.3</v>
      </c>
      <c r="N18" s="7">
        <v>0.65</v>
      </c>
    </row>
    <row r="19" spans="1:14">
      <c r="A19" s="6">
        <v>90</v>
      </c>
      <c r="B19" s="7">
        <v>90</v>
      </c>
      <c r="C19" s="7">
        <v>0.805208325386047</v>
      </c>
      <c r="D19" s="7">
        <v>0.158805131912231</v>
      </c>
      <c r="E19" s="7">
        <v>9</v>
      </c>
      <c r="F19" s="7">
        <v>7</v>
      </c>
      <c r="G19" s="7">
        <v>1</v>
      </c>
      <c r="H19" s="7">
        <v>3</v>
      </c>
      <c r="I19" s="7">
        <v>0.9</v>
      </c>
      <c r="J19" s="7">
        <v>0.5625</v>
      </c>
      <c r="K19" s="7">
        <v>0.692307692307692</v>
      </c>
      <c r="L19" s="7">
        <v>0.7</v>
      </c>
      <c r="M19" s="7">
        <v>0.2</v>
      </c>
      <c r="N19" s="7">
        <v>0.6</v>
      </c>
    </row>
    <row r="20" spans="1:14">
      <c r="A20" s="6">
        <v>49</v>
      </c>
      <c r="B20" s="7">
        <v>49</v>
      </c>
      <c r="C20" s="7">
        <v>0.783710598945618</v>
      </c>
      <c r="D20" s="7">
        <v>0.189907193183899</v>
      </c>
      <c r="E20" s="7">
        <v>10</v>
      </c>
      <c r="F20" s="7">
        <v>6</v>
      </c>
      <c r="G20" s="7">
        <v>0</v>
      </c>
      <c r="H20" s="7">
        <v>4</v>
      </c>
      <c r="I20" s="7">
        <v>1</v>
      </c>
      <c r="J20" s="7">
        <v>0.625</v>
      </c>
      <c r="K20" s="7">
        <v>0.769230769230769</v>
      </c>
      <c r="L20" s="7">
        <v>0.6</v>
      </c>
      <c r="M20" s="7">
        <v>0.4</v>
      </c>
      <c r="N20" s="7">
        <v>0.7</v>
      </c>
    </row>
    <row r="21" s="2" customFormat="1" spans="1:14">
      <c r="A21" s="10">
        <v>52</v>
      </c>
      <c r="B21" s="11">
        <v>52</v>
      </c>
      <c r="C21" s="11">
        <v>0.76999843120575</v>
      </c>
      <c r="D21" s="11">
        <v>0.212963461875915</v>
      </c>
      <c r="E21" s="11">
        <v>10</v>
      </c>
      <c r="F21" s="11">
        <v>6</v>
      </c>
      <c r="G21" s="11">
        <v>0</v>
      </c>
      <c r="H21" s="11">
        <v>4</v>
      </c>
      <c r="I21" s="11">
        <v>1</v>
      </c>
      <c r="J21" s="11">
        <v>0.625</v>
      </c>
      <c r="K21" s="11">
        <v>0.769230769230769</v>
      </c>
      <c r="L21" s="11">
        <v>0.6</v>
      </c>
      <c r="M21" s="11">
        <v>0.4</v>
      </c>
      <c r="N21" s="11">
        <v>0.7</v>
      </c>
    </row>
    <row r="22" spans="1:14">
      <c r="A22" s="6">
        <v>99</v>
      </c>
      <c r="B22" s="7">
        <v>99</v>
      </c>
      <c r="C22" s="7">
        <v>0.862016797065735</v>
      </c>
      <c r="D22" s="7">
        <v>0.0384888648986816</v>
      </c>
      <c r="E22" s="7">
        <v>10</v>
      </c>
      <c r="F22" s="7">
        <v>5</v>
      </c>
      <c r="G22" s="7">
        <v>0</v>
      </c>
      <c r="H22" s="7">
        <v>5</v>
      </c>
      <c r="I22" s="7">
        <v>1</v>
      </c>
      <c r="J22" s="7">
        <v>0.666666666666667</v>
      </c>
      <c r="K22" s="7">
        <v>0.8</v>
      </c>
      <c r="L22" s="7">
        <v>0.5</v>
      </c>
      <c r="M22" s="7">
        <v>0.5</v>
      </c>
      <c r="N22" s="7">
        <v>0.75</v>
      </c>
    </row>
    <row r="23" spans="1:14">
      <c r="A23" s="6">
        <v>94</v>
      </c>
      <c r="B23" s="7">
        <v>94</v>
      </c>
      <c r="C23" s="7">
        <v>0.884147644042969</v>
      </c>
      <c r="D23" s="7">
        <v>0.0210639238357544</v>
      </c>
      <c r="E23" s="7">
        <v>10</v>
      </c>
      <c r="F23" s="7">
        <v>6</v>
      </c>
      <c r="G23" s="7">
        <v>0</v>
      </c>
      <c r="H23" s="7">
        <v>4</v>
      </c>
      <c r="I23" s="7">
        <v>1</v>
      </c>
      <c r="J23" s="7">
        <v>0.625</v>
      </c>
      <c r="K23" s="7">
        <v>0.769230769230769</v>
      </c>
      <c r="L23" s="7">
        <v>0.6</v>
      </c>
      <c r="M23" s="7">
        <v>0.4</v>
      </c>
      <c r="N23" s="7">
        <v>0.7</v>
      </c>
    </row>
    <row r="24" customFormat="1" spans="1:14">
      <c r="A24" s="6">
        <v>93</v>
      </c>
      <c r="B24" s="7">
        <v>93</v>
      </c>
      <c r="C24" s="7">
        <v>0.902466416358948</v>
      </c>
      <c r="D24" s="7">
        <v>0.0377544164657593</v>
      </c>
      <c r="E24" s="7">
        <v>10</v>
      </c>
      <c r="F24" s="7">
        <v>4</v>
      </c>
      <c r="G24" s="7">
        <v>0</v>
      </c>
      <c r="H24" s="7">
        <v>6</v>
      </c>
      <c r="I24" s="7">
        <v>1</v>
      </c>
      <c r="J24" s="7">
        <v>0.714285714285714</v>
      </c>
      <c r="K24" s="7">
        <v>0.833333333333333</v>
      </c>
      <c r="L24" s="7">
        <v>0.4</v>
      </c>
      <c r="M24" s="7">
        <v>0.6</v>
      </c>
      <c r="N24" s="7">
        <v>0.8</v>
      </c>
    </row>
    <row r="25" spans="3:14">
      <c r="C25" s="5">
        <f>AVERAGE(C2:C24)</f>
        <v>0.725245512050131</v>
      </c>
      <c r="D25" s="5">
        <f>AVERAGE(D2:D24)</f>
        <v>0.0932548564413319</v>
      </c>
      <c r="J25" s="5">
        <f>AVERAGE(J2:J24)</f>
        <v>0.656771599386689</v>
      </c>
      <c r="K25" s="5">
        <f>AVERAGE(K2:K24)</f>
        <v>0.78963705901324</v>
      </c>
      <c r="L25" s="5">
        <f>AVERAGE(L2:L24)</f>
        <v>0.534782608695652</v>
      </c>
      <c r="M25" s="5">
        <f>AVERAGE(M2:M24)</f>
        <v>0.460869565217391</v>
      </c>
      <c r="N25" s="5">
        <f>AVERAGE(N2:N24)</f>
        <v>0.730434782608696</v>
      </c>
    </row>
    <row r="27" spans="3:6">
      <c r="C27" s="12" t="s">
        <v>13</v>
      </c>
      <c r="D27" s="5" t="s">
        <v>14</v>
      </c>
      <c r="E27" s="5"/>
      <c r="F27" s="5" t="s">
        <v>26</v>
      </c>
    </row>
    <row r="28" spans="3:6">
      <c r="C28" s="5" t="s">
        <v>15</v>
      </c>
      <c r="D28" s="5">
        <f>COUNTIF(C2:C24,"&lt;0.46")-COUNTIF(C2:C24,"&lt;0.385")</f>
        <v>0</v>
      </c>
      <c r="E28" s="5"/>
      <c r="F28" s="39"/>
    </row>
    <row r="29" spans="3:8">
      <c r="C29" s="5" t="s">
        <v>16</v>
      </c>
      <c r="D29" s="5">
        <f>COUNTIF(C2:C24,"&lt;0.535")-COUNTIF(C2:C24,"&lt;0.46")</f>
        <v>0</v>
      </c>
      <c r="E29" s="5"/>
      <c r="F29" s="39">
        <v>0.04</v>
      </c>
      <c r="G29">
        <v>-20</v>
      </c>
      <c r="H29">
        <v>480</v>
      </c>
    </row>
    <row r="30" s="3" customFormat="1" spans="3:8">
      <c r="C30" s="16" t="s">
        <v>17</v>
      </c>
      <c r="D30" s="16">
        <f>COUNTIF(C2:C24,"&lt;0.61")-COUNTIF(C2:C24,"&lt;0.535")</f>
        <v>3</v>
      </c>
      <c r="E30" s="16">
        <v>3</v>
      </c>
      <c r="F30" s="40">
        <v>0.08</v>
      </c>
      <c r="G30" s="3">
        <v>-40</v>
      </c>
      <c r="H30" s="3">
        <v>460</v>
      </c>
    </row>
    <row r="31" spans="3:8">
      <c r="C31" s="5" t="s">
        <v>18</v>
      </c>
      <c r="D31" s="5">
        <f>COUNTIF(C2:C24,"&lt;0.685")-COUNTIF(C2:C24,"&lt;0.61")</f>
        <v>4</v>
      </c>
      <c r="E31" s="5">
        <v>5</v>
      </c>
      <c r="F31" s="39">
        <v>0.12</v>
      </c>
      <c r="G31">
        <v>-60</v>
      </c>
      <c r="H31">
        <v>440</v>
      </c>
    </row>
    <row r="32" s="4" customFormat="1" spans="3:8">
      <c r="C32" s="17" t="s">
        <v>19</v>
      </c>
      <c r="D32" s="17">
        <f>COUNTIF(C2:C24,"&lt;0.76")-COUNTIF(C2:C24,"&lt;0.685")</f>
        <v>9</v>
      </c>
      <c r="E32" s="17">
        <v>8</v>
      </c>
      <c r="F32" s="41">
        <v>0.16</v>
      </c>
      <c r="G32" s="42">
        <v>-80</v>
      </c>
      <c r="H32" s="42">
        <v>420</v>
      </c>
    </row>
    <row r="33" spans="3:5">
      <c r="C33" s="5" t="s">
        <v>20</v>
      </c>
      <c r="D33" s="5">
        <f>COUNTIF(C2:C24,"&lt;0.835")-COUNTIF(C2:C24,"&lt;0.76")</f>
        <v>4</v>
      </c>
      <c r="E33" s="5">
        <v>5</v>
      </c>
    </row>
    <row r="34" s="3" customFormat="1" spans="3:5">
      <c r="C34" s="16" t="s">
        <v>21</v>
      </c>
      <c r="D34" s="16">
        <f>COUNTIF(C2:C24,"&lt;0.91")-COUNTIF(C2:C24,"&lt;0.835")</f>
        <v>3</v>
      </c>
      <c r="E34" s="16">
        <v>3</v>
      </c>
    </row>
    <row r="35" spans="3:5">
      <c r="C35" s="5" t="s">
        <v>22</v>
      </c>
      <c r="D35" s="5">
        <f>COUNTIF(C2:C24,"&lt;0.985")-COUNTIF(C2:C24,"&lt;0.91")</f>
        <v>0</v>
      </c>
      <c r="E35" s="5"/>
    </row>
    <row r="36" spans="3:5">
      <c r="C36" s="5" t="s">
        <v>23</v>
      </c>
      <c r="D36" s="5">
        <f>COUNTIF(C2:C24,"&lt;1.06")-COUNTIF(C2:C24,"&lt;0.985")</f>
        <v>0</v>
      </c>
      <c r="E36" s="5"/>
    </row>
    <row r="37" spans="3:5">
      <c r="C37" s="5" t="s">
        <v>24</v>
      </c>
      <c r="D37" s="5">
        <f>COUNTIF(C2:C24,"&lt;1.135")-COUNTIF(C2:C24,"&lt;1.06")</f>
        <v>0</v>
      </c>
      <c r="E37" s="5"/>
    </row>
    <row r="38" spans="3:5">
      <c r="C38" s="5" t="s">
        <v>25</v>
      </c>
      <c r="D38" s="5">
        <f>COUNTIF(C2:C24,"&lt;1.21")-COUNTIF(C2:C24,"&lt;1.135")</f>
        <v>0</v>
      </c>
      <c r="E38" s="5"/>
    </row>
    <row r="39" spans="6:7">
      <c r="F39" s="5">
        <v>0.57</v>
      </c>
      <c r="G39" s="5">
        <v>0.041</v>
      </c>
    </row>
    <row r="40" spans="6:7">
      <c r="F40" s="5">
        <v>0.725</v>
      </c>
      <c r="G40" s="5">
        <v>0.076</v>
      </c>
    </row>
    <row r="41" spans="6:7">
      <c r="F41" s="5">
        <v>0.801</v>
      </c>
      <c r="G41" s="5">
        <v>0.094</v>
      </c>
    </row>
  </sheetData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0"/>
  <sheetViews>
    <sheetView workbookViewId="0">
      <selection activeCell="C29" sqref="C29:D33"/>
    </sheetView>
  </sheetViews>
  <sheetFormatPr defaultColWidth="9" defaultRowHeight="13.5"/>
  <cols>
    <col min="3" max="4" width="17.8833333333333" customWidth="1"/>
    <col min="10" max="11" width="12.6333333333333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>
      <c r="A2" s="6">
        <v>39</v>
      </c>
      <c r="B2" s="7">
        <v>39</v>
      </c>
      <c r="C2" s="7">
        <v>0.573268890380859</v>
      </c>
      <c r="D2" s="7">
        <v>0.126465439796448</v>
      </c>
      <c r="E2" s="7">
        <v>10</v>
      </c>
      <c r="F2" s="7">
        <v>6</v>
      </c>
      <c r="G2" s="7">
        <v>0</v>
      </c>
      <c r="H2" s="7">
        <v>4</v>
      </c>
      <c r="I2" s="7">
        <v>1</v>
      </c>
      <c r="J2" s="7">
        <v>0.625</v>
      </c>
      <c r="K2" s="7">
        <v>0.769230769230769</v>
      </c>
      <c r="L2" s="7">
        <v>0.6</v>
      </c>
      <c r="M2" s="7">
        <v>0.4</v>
      </c>
      <c r="N2" s="7">
        <v>0.7</v>
      </c>
    </row>
    <row r="3" spans="1:14">
      <c r="A3" s="6">
        <v>21</v>
      </c>
      <c r="B3" s="7">
        <v>21</v>
      </c>
      <c r="C3" s="7">
        <v>0.58139967918396</v>
      </c>
      <c r="D3" s="7">
        <v>0.0861740112304687</v>
      </c>
      <c r="E3" s="7">
        <v>10</v>
      </c>
      <c r="F3" s="7">
        <v>2</v>
      </c>
      <c r="G3" s="7">
        <v>0</v>
      </c>
      <c r="H3" s="7">
        <v>8</v>
      </c>
      <c r="I3" s="7">
        <v>1</v>
      </c>
      <c r="J3" s="7">
        <v>0.833333333333333</v>
      </c>
      <c r="K3" s="7">
        <v>0.909090909090909</v>
      </c>
      <c r="L3" s="7">
        <v>0.2</v>
      </c>
      <c r="M3" s="7">
        <v>0.8</v>
      </c>
      <c r="N3" s="7">
        <v>0.9</v>
      </c>
    </row>
    <row r="4" s="2" customFormat="1" spans="1:14">
      <c r="A4" s="10">
        <v>4</v>
      </c>
      <c r="B4" s="11">
        <v>4</v>
      </c>
      <c r="C4" s="11">
        <v>0.600152254104614</v>
      </c>
      <c r="D4" s="11">
        <v>0.0940033197402954</v>
      </c>
      <c r="E4" s="11">
        <v>10</v>
      </c>
      <c r="F4" s="11">
        <v>8</v>
      </c>
      <c r="G4" s="11">
        <v>0</v>
      </c>
      <c r="H4" s="11">
        <v>2</v>
      </c>
      <c r="I4" s="11">
        <v>1</v>
      </c>
      <c r="J4" s="11">
        <v>0.555555555555556</v>
      </c>
      <c r="K4" s="11">
        <v>0.714285714285714</v>
      </c>
      <c r="L4" s="11">
        <v>0.8</v>
      </c>
      <c r="M4" s="11">
        <v>0.2</v>
      </c>
      <c r="N4" s="11">
        <v>0.6</v>
      </c>
    </row>
    <row r="5" spans="1:14">
      <c r="A5" s="6">
        <v>41</v>
      </c>
      <c r="B5" s="7">
        <v>41</v>
      </c>
      <c r="C5" s="7">
        <v>0.649533748626709</v>
      </c>
      <c r="D5" s="7">
        <v>0.0536892414093018</v>
      </c>
      <c r="E5" s="7">
        <v>10</v>
      </c>
      <c r="F5" s="7">
        <v>4</v>
      </c>
      <c r="G5" s="7">
        <v>0</v>
      </c>
      <c r="H5" s="7">
        <v>6</v>
      </c>
      <c r="I5" s="7">
        <v>1</v>
      </c>
      <c r="J5" s="7">
        <v>0.714285714285714</v>
      </c>
      <c r="K5" s="7">
        <v>0.833333333333333</v>
      </c>
      <c r="L5" s="7">
        <v>0.4</v>
      </c>
      <c r="M5" s="7">
        <v>0.6</v>
      </c>
      <c r="N5" s="7">
        <v>0.8</v>
      </c>
    </row>
    <row r="6" spans="1:14">
      <c r="A6" s="6">
        <v>13</v>
      </c>
      <c r="B6" s="7">
        <v>13</v>
      </c>
      <c r="C6" s="7">
        <v>0.658955097198486</v>
      </c>
      <c r="D6" s="7">
        <v>0.0644017457962036</v>
      </c>
      <c r="E6" s="7">
        <v>10</v>
      </c>
      <c r="F6" s="7">
        <v>5</v>
      </c>
      <c r="G6" s="7">
        <v>0</v>
      </c>
      <c r="H6" s="7">
        <v>5</v>
      </c>
      <c r="I6" s="7">
        <v>1</v>
      </c>
      <c r="J6" s="7">
        <v>0.666666666666667</v>
      </c>
      <c r="K6" s="7">
        <v>0.8</v>
      </c>
      <c r="L6" s="7">
        <v>0.5</v>
      </c>
      <c r="M6" s="7">
        <v>0.5</v>
      </c>
      <c r="N6" s="7">
        <v>0.75</v>
      </c>
    </row>
    <row r="7" spans="1:14">
      <c r="A7" s="6">
        <v>37</v>
      </c>
      <c r="B7" s="7">
        <v>37</v>
      </c>
      <c r="C7" s="7">
        <v>0.680781602859497</v>
      </c>
      <c r="D7" s="7">
        <v>0.0720911026000977</v>
      </c>
      <c r="E7" s="7">
        <v>10</v>
      </c>
      <c r="F7" s="7">
        <v>3</v>
      </c>
      <c r="G7" s="7">
        <v>0</v>
      </c>
      <c r="H7" s="7">
        <v>7</v>
      </c>
      <c r="I7" s="7">
        <v>1</v>
      </c>
      <c r="J7" s="7">
        <v>0.769230769230769</v>
      </c>
      <c r="K7" s="7">
        <v>0.869565217391304</v>
      </c>
      <c r="L7" s="7">
        <v>0.3</v>
      </c>
      <c r="M7" s="7">
        <v>0.7</v>
      </c>
      <c r="N7" s="7">
        <v>0.85</v>
      </c>
    </row>
    <row r="8" s="2" customFormat="1" spans="1:14">
      <c r="A8" s="10">
        <v>86</v>
      </c>
      <c r="B8" s="11">
        <v>86</v>
      </c>
      <c r="C8" s="11">
        <v>0.676200747489929</v>
      </c>
      <c r="D8" s="11">
        <v>0.147956132888794</v>
      </c>
      <c r="E8" s="11">
        <v>10</v>
      </c>
      <c r="F8" s="11">
        <v>6</v>
      </c>
      <c r="G8" s="11">
        <v>0</v>
      </c>
      <c r="H8" s="11">
        <v>4</v>
      </c>
      <c r="I8" s="11">
        <v>1</v>
      </c>
      <c r="J8" s="11">
        <v>0.625</v>
      </c>
      <c r="K8" s="11">
        <v>0.769230769230769</v>
      </c>
      <c r="L8" s="11">
        <v>0.6</v>
      </c>
      <c r="M8" s="11">
        <v>0.4</v>
      </c>
      <c r="N8" s="11">
        <v>0.7</v>
      </c>
    </row>
    <row r="9" spans="1:14">
      <c r="A9" s="6">
        <v>45</v>
      </c>
      <c r="B9" s="7">
        <v>45</v>
      </c>
      <c r="C9" s="7">
        <v>0.688619375228882</v>
      </c>
      <c r="D9" s="7">
        <v>0.0580793619155884</v>
      </c>
      <c r="E9" s="7">
        <v>10</v>
      </c>
      <c r="F9" s="7">
        <v>5</v>
      </c>
      <c r="G9" s="7">
        <v>0</v>
      </c>
      <c r="H9" s="7">
        <v>5</v>
      </c>
      <c r="I9" s="7">
        <v>1</v>
      </c>
      <c r="J9" s="7">
        <v>0.666666666666667</v>
      </c>
      <c r="K9" s="7">
        <v>0.8</v>
      </c>
      <c r="L9" s="7">
        <v>0.5</v>
      </c>
      <c r="M9" s="7">
        <v>0.5</v>
      </c>
      <c r="N9" s="7">
        <v>0.75</v>
      </c>
    </row>
    <row r="10" spans="1:14">
      <c r="A10" s="6">
        <v>89</v>
      </c>
      <c r="B10" s="7">
        <v>89</v>
      </c>
      <c r="C10" s="7">
        <v>0.755349278450012</v>
      </c>
      <c r="D10" s="7">
        <v>0.0616695880889893</v>
      </c>
      <c r="E10" s="7">
        <v>10</v>
      </c>
      <c r="F10" s="7">
        <v>5</v>
      </c>
      <c r="G10" s="7">
        <v>0</v>
      </c>
      <c r="H10" s="7">
        <v>5</v>
      </c>
      <c r="I10" s="7">
        <v>1</v>
      </c>
      <c r="J10" s="7">
        <v>0.666666666666667</v>
      </c>
      <c r="K10" s="7">
        <v>0.8</v>
      </c>
      <c r="L10" s="7">
        <v>0.5</v>
      </c>
      <c r="M10" s="7">
        <v>0.5</v>
      </c>
      <c r="N10" s="7">
        <v>0.75</v>
      </c>
    </row>
    <row r="11" spans="1:14">
      <c r="A11" s="6">
        <v>51</v>
      </c>
      <c r="B11" s="7">
        <v>51</v>
      </c>
      <c r="C11" s="7">
        <v>0.744209051132202</v>
      </c>
      <c r="D11" s="7">
        <v>0.144469022750854</v>
      </c>
      <c r="E11" s="7">
        <v>10</v>
      </c>
      <c r="F11" s="7">
        <v>6</v>
      </c>
      <c r="G11" s="7">
        <v>0</v>
      </c>
      <c r="H11" s="7">
        <v>4</v>
      </c>
      <c r="I11" s="7">
        <v>1</v>
      </c>
      <c r="J11" s="7">
        <v>0.625</v>
      </c>
      <c r="K11" s="7">
        <v>0.769230769230769</v>
      </c>
      <c r="L11" s="7">
        <v>0.6</v>
      </c>
      <c r="M11" s="7">
        <v>0.4</v>
      </c>
      <c r="N11" s="7">
        <v>0.7</v>
      </c>
    </row>
    <row r="12" spans="1:14">
      <c r="A12" s="6">
        <v>42</v>
      </c>
      <c r="B12" s="7">
        <v>42</v>
      </c>
      <c r="C12" s="7">
        <v>0.711386680603027</v>
      </c>
      <c r="D12" s="7">
        <v>0.0427869558334351</v>
      </c>
      <c r="E12" s="7">
        <v>10</v>
      </c>
      <c r="F12" s="7">
        <v>7</v>
      </c>
      <c r="G12" s="7">
        <v>0</v>
      </c>
      <c r="H12" s="7">
        <v>3</v>
      </c>
      <c r="I12" s="7">
        <v>1</v>
      </c>
      <c r="J12" s="7">
        <v>0.588235294117647</v>
      </c>
      <c r="K12" s="7">
        <v>0.740740740740741</v>
      </c>
      <c r="L12" s="7">
        <v>0.7</v>
      </c>
      <c r="M12" s="7">
        <v>0.3</v>
      </c>
      <c r="N12" s="7">
        <v>0.65</v>
      </c>
    </row>
    <row r="13" spans="1:14">
      <c r="A13" s="6">
        <v>7</v>
      </c>
      <c r="B13" s="7">
        <v>7</v>
      </c>
      <c r="C13" s="7">
        <v>0.710409045219421</v>
      </c>
      <c r="D13" s="7">
        <v>0.056043267250061</v>
      </c>
      <c r="E13" s="7">
        <v>10</v>
      </c>
      <c r="F13" s="7">
        <v>4</v>
      </c>
      <c r="G13" s="7">
        <v>0</v>
      </c>
      <c r="H13" s="7">
        <v>6</v>
      </c>
      <c r="I13" s="7">
        <v>1</v>
      </c>
      <c r="J13" s="7">
        <v>0.714285714285714</v>
      </c>
      <c r="K13" s="7">
        <v>0.833333333333333</v>
      </c>
      <c r="L13" s="7">
        <v>0.4</v>
      </c>
      <c r="M13" s="7">
        <v>0.6</v>
      </c>
      <c r="N13" s="7">
        <v>0.8</v>
      </c>
    </row>
    <row r="14" spans="1:14">
      <c r="A14" s="6">
        <v>27</v>
      </c>
      <c r="B14" s="7">
        <v>27</v>
      </c>
      <c r="C14" s="7">
        <v>0.728627681732178</v>
      </c>
      <c r="D14" s="7">
        <v>0.0502829551696777</v>
      </c>
      <c r="E14" s="7">
        <v>10</v>
      </c>
      <c r="F14" s="7">
        <v>6</v>
      </c>
      <c r="G14" s="7">
        <v>0</v>
      </c>
      <c r="H14" s="7">
        <v>4</v>
      </c>
      <c r="I14" s="7">
        <v>1</v>
      </c>
      <c r="J14" s="7">
        <v>0.625</v>
      </c>
      <c r="K14" s="7">
        <v>0.769230769230769</v>
      </c>
      <c r="L14" s="7">
        <v>0.6</v>
      </c>
      <c r="M14" s="7">
        <v>0.4</v>
      </c>
      <c r="N14" s="7">
        <v>0.7</v>
      </c>
    </row>
    <row r="15" spans="1:14">
      <c r="A15" s="6">
        <v>54</v>
      </c>
      <c r="B15" s="7">
        <v>54</v>
      </c>
      <c r="C15" s="7">
        <v>0.727168083190918</v>
      </c>
      <c r="D15" s="7">
        <v>0.0995856523513794</v>
      </c>
      <c r="E15" s="7">
        <v>10</v>
      </c>
      <c r="F15" s="7">
        <v>5</v>
      </c>
      <c r="G15" s="7">
        <v>0</v>
      </c>
      <c r="H15" s="7">
        <v>5</v>
      </c>
      <c r="I15" s="7">
        <v>1</v>
      </c>
      <c r="J15" s="7">
        <v>0.666666666666667</v>
      </c>
      <c r="K15" s="7">
        <v>0.8</v>
      </c>
      <c r="L15" s="7">
        <v>0.5</v>
      </c>
      <c r="M15" s="7">
        <v>0.5</v>
      </c>
      <c r="N15" s="7">
        <v>0.75</v>
      </c>
    </row>
    <row r="16" s="2" customFormat="1" spans="1:14">
      <c r="A16" s="10">
        <v>82</v>
      </c>
      <c r="B16" s="11">
        <v>82</v>
      </c>
      <c r="C16" s="11">
        <v>0.690748572349548</v>
      </c>
      <c r="D16" s="11">
        <v>0.116026639938355</v>
      </c>
      <c r="E16" s="11">
        <v>10</v>
      </c>
      <c r="F16" s="11">
        <v>3</v>
      </c>
      <c r="G16" s="11">
        <v>0</v>
      </c>
      <c r="H16" s="11">
        <v>7</v>
      </c>
      <c r="I16" s="11">
        <v>1</v>
      </c>
      <c r="J16" s="11">
        <v>0.769230769230769</v>
      </c>
      <c r="K16" s="11">
        <v>0.869565217391304</v>
      </c>
      <c r="L16" s="11">
        <v>0.3</v>
      </c>
      <c r="M16" s="11">
        <v>0.7</v>
      </c>
      <c r="N16" s="11">
        <v>0.85</v>
      </c>
    </row>
    <row r="17" spans="1:14">
      <c r="A17" s="6">
        <v>78</v>
      </c>
      <c r="B17" s="7">
        <v>78</v>
      </c>
      <c r="C17" s="7">
        <v>0.788685321807861</v>
      </c>
      <c r="D17" s="7">
        <v>0.130080699920654</v>
      </c>
      <c r="E17" s="7">
        <v>10</v>
      </c>
      <c r="F17" s="7">
        <v>7</v>
      </c>
      <c r="G17" s="7">
        <v>0</v>
      </c>
      <c r="H17" s="7">
        <v>3</v>
      </c>
      <c r="I17" s="7">
        <v>1</v>
      </c>
      <c r="J17" s="7">
        <v>0.588235294117647</v>
      </c>
      <c r="K17" s="7">
        <v>0.740740740740741</v>
      </c>
      <c r="L17" s="7">
        <v>0.7</v>
      </c>
      <c r="M17" s="7">
        <v>0.3</v>
      </c>
      <c r="N17" s="7">
        <v>0.65</v>
      </c>
    </row>
    <row r="18" spans="1:14">
      <c r="A18" s="6">
        <v>90</v>
      </c>
      <c r="B18" s="7">
        <v>90</v>
      </c>
      <c r="C18" s="7">
        <v>0.805208325386047</v>
      </c>
      <c r="D18" s="7">
        <v>0.158805131912231</v>
      </c>
      <c r="E18" s="7">
        <v>9</v>
      </c>
      <c r="F18" s="7">
        <v>7</v>
      </c>
      <c r="G18" s="7">
        <v>1</v>
      </c>
      <c r="H18" s="7">
        <v>3</v>
      </c>
      <c r="I18" s="7">
        <v>0.9</v>
      </c>
      <c r="J18" s="7">
        <v>0.5625</v>
      </c>
      <c r="K18" s="7">
        <v>0.692307692307692</v>
      </c>
      <c r="L18" s="7">
        <v>0.7</v>
      </c>
      <c r="M18" s="7">
        <v>0.2</v>
      </c>
      <c r="N18" s="7">
        <v>0.6</v>
      </c>
    </row>
    <row r="19" spans="1:14">
      <c r="A19" s="6">
        <v>49</v>
      </c>
      <c r="B19" s="7">
        <v>49</v>
      </c>
      <c r="C19" s="7">
        <v>0.783710598945618</v>
      </c>
      <c r="D19" s="7">
        <v>0.189907193183899</v>
      </c>
      <c r="E19" s="7">
        <v>10</v>
      </c>
      <c r="F19" s="7">
        <v>6</v>
      </c>
      <c r="G19" s="7">
        <v>0</v>
      </c>
      <c r="H19" s="7">
        <v>4</v>
      </c>
      <c r="I19" s="7">
        <v>1</v>
      </c>
      <c r="J19" s="7">
        <v>0.625</v>
      </c>
      <c r="K19" s="7">
        <v>0.769230769230769</v>
      </c>
      <c r="L19" s="7">
        <v>0.6</v>
      </c>
      <c r="M19" s="7">
        <v>0.4</v>
      </c>
      <c r="N19" s="7">
        <v>0.7</v>
      </c>
    </row>
    <row r="20" s="2" customFormat="1" spans="1:14">
      <c r="A20" s="10">
        <v>52</v>
      </c>
      <c r="B20" s="11">
        <v>52</v>
      </c>
      <c r="C20" s="11">
        <v>0.76999843120575</v>
      </c>
      <c r="D20" s="11">
        <v>0.212963461875915</v>
      </c>
      <c r="E20" s="11">
        <v>10</v>
      </c>
      <c r="F20" s="11">
        <v>6</v>
      </c>
      <c r="G20" s="11">
        <v>0</v>
      </c>
      <c r="H20" s="11">
        <v>4</v>
      </c>
      <c r="I20" s="11">
        <v>1</v>
      </c>
      <c r="J20" s="11">
        <v>0.625</v>
      </c>
      <c r="K20" s="11">
        <v>0.769230769230769</v>
      </c>
      <c r="L20" s="11">
        <v>0.6</v>
      </c>
      <c r="M20" s="11">
        <v>0.4</v>
      </c>
      <c r="N20" s="11">
        <v>0.7</v>
      </c>
    </row>
    <row r="21" spans="1:14">
      <c r="A21" s="6">
        <v>99</v>
      </c>
      <c r="B21" s="7">
        <v>99</v>
      </c>
      <c r="C21" s="7">
        <v>0.862016797065735</v>
      </c>
      <c r="D21" s="7">
        <v>0.0384888648986816</v>
      </c>
      <c r="E21" s="7">
        <v>10</v>
      </c>
      <c r="F21" s="7">
        <v>5</v>
      </c>
      <c r="G21" s="7">
        <v>0</v>
      </c>
      <c r="H21" s="7">
        <v>5</v>
      </c>
      <c r="I21" s="7">
        <v>1</v>
      </c>
      <c r="J21" s="7">
        <v>0.666666666666667</v>
      </c>
      <c r="K21" s="7">
        <v>0.8</v>
      </c>
      <c r="L21" s="7">
        <v>0.5</v>
      </c>
      <c r="M21" s="7">
        <v>0.5</v>
      </c>
      <c r="N21" s="7">
        <v>0.75</v>
      </c>
    </row>
    <row r="22" spans="1:14">
      <c r="A22" s="6">
        <v>94</v>
      </c>
      <c r="B22" s="7">
        <v>94</v>
      </c>
      <c r="C22" s="7">
        <v>0.884147644042969</v>
      </c>
      <c r="D22" s="7">
        <v>0.0210639238357544</v>
      </c>
      <c r="E22" s="7">
        <v>10</v>
      </c>
      <c r="F22" s="7">
        <v>6</v>
      </c>
      <c r="G22" s="7">
        <v>0</v>
      </c>
      <c r="H22" s="7">
        <v>4</v>
      </c>
      <c r="I22" s="7">
        <v>1</v>
      </c>
      <c r="J22" s="7">
        <v>0.625</v>
      </c>
      <c r="K22" s="7">
        <v>0.769230769230769</v>
      </c>
      <c r="L22" s="7">
        <v>0.6</v>
      </c>
      <c r="M22" s="7">
        <v>0.4</v>
      </c>
      <c r="N22" s="7">
        <v>0.7</v>
      </c>
    </row>
    <row r="23" customFormat="1" spans="1:14">
      <c r="A23" s="6">
        <v>93</v>
      </c>
      <c r="B23" s="7">
        <v>93</v>
      </c>
      <c r="C23" s="7">
        <v>0.902466416358948</v>
      </c>
      <c r="D23" s="7">
        <v>0.0377544164657593</v>
      </c>
      <c r="E23" s="7">
        <v>10</v>
      </c>
      <c r="F23" s="7">
        <v>4</v>
      </c>
      <c r="G23" s="7">
        <v>0</v>
      </c>
      <c r="H23" s="7">
        <v>6</v>
      </c>
      <c r="I23" s="7">
        <v>1</v>
      </c>
      <c r="J23" s="7">
        <v>0.714285714285714</v>
      </c>
      <c r="K23" s="7">
        <v>0.833333333333333</v>
      </c>
      <c r="L23" s="7">
        <v>0.4</v>
      </c>
      <c r="M23" s="7">
        <v>0.6</v>
      </c>
      <c r="N23" s="7">
        <v>0.8</v>
      </c>
    </row>
    <row r="24" spans="3:14">
      <c r="C24" s="5">
        <f>AVERAGE(C2:C23)</f>
        <v>0.726047423752871</v>
      </c>
      <c r="D24" s="5">
        <f>AVERAGE(D2:D23)</f>
        <v>0.0937630967660383</v>
      </c>
      <c r="J24" s="5">
        <f>AVERAGE(J2:J23)</f>
        <v>0.659886885989827</v>
      </c>
      <c r="K24" s="5">
        <f>AVERAGE(K2:K23)</f>
        <v>0.791859618934717</v>
      </c>
      <c r="L24" s="5">
        <f>AVERAGE(L2:L23)</f>
        <v>0.527272727272727</v>
      </c>
      <c r="M24" s="5">
        <f>AVERAGE(M2:M23)</f>
        <v>0.468181818181818</v>
      </c>
      <c r="N24" s="5">
        <f>AVERAGE(N2:N23)</f>
        <v>0.734090909090909</v>
      </c>
    </row>
    <row r="26" spans="3:6">
      <c r="C26" s="12" t="s">
        <v>13</v>
      </c>
      <c r="D26" s="5" t="s">
        <v>14</v>
      </c>
      <c r="E26" s="5"/>
      <c r="F26" s="5" t="s">
        <v>26</v>
      </c>
    </row>
    <row r="27" spans="3:6">
      <c r="C27" s="5" t="s">
        <v>15</v>
      </c>
      <c r="D27" s="5">
        <f>COUNTIF(C2:C23,"&lt;0.46")-COUNTIF(C2:C23,"&lt;0.385")</f>
        <v>0</v>
      </c>
      <c r="E27" s="5"/>
      <c r="F27" s="39"/>
    </row>
    <row r="28" spans="3:8">
      <c r="C28" s="5" t="s">
        <v>16</v>
      </c>
      <c r="D28" s="5">
        <f>COUNTIF(C2:C23,"&lt;0.535")-COUNTIF(C2:C23,"&lt;0.46")</f>
        <v>0</v>
      </c>
      <c r="E28" s="5"/>
      <c r="F28" s="39">
        <v>0.04</v>
      </c>
      <c r="G28">
        <v>-20</v>
      </c>
      <c r="H28">
        <v>480</v>
      </c>
    </row>
    <row r="29" s="3" customFormat="1" spans="3:8">
      <c r="C29" s="16" t="s">
        <v>17</v>
      </c>
      <c r="D29" s="16">
        <f>COUNTIF(C2:C23,"&lt;0.61")-COUNTIF(C2:C23,"&lt;0.535")</f>
        <v>3</v>
      </c>
      <c r="E29" s="16">
        <v>3</v>
      </c>
      <c r="F29" s="40">
        <v>0.08</v>
      </c>
      <c r="G29" s="3">
        <v>-40</v>
      </c>
      <c r="H29" s="3">
        <v>460</v>
      </c>
    </row>
    <row r="30" spans="3:8">
      <c r="C30" s="5" t="s">
        <v>18</v>
      </c>
      <c r="D30" s="5">
        <f>COUNTIF(C2:C23,"&lt;0.685")-COUNTIF(C2:C23,"&lt;0.61")</f>
        <v>4</v>
      </c>
      <c r="E30" s="5">
        <v>5</v>
      </c>
      <c r="F30" s="39">
        <v>0.12</v>
      </c>
      <c r="G30">
        <v>-60</v>
      </c>
      <c r="H30">
        <v>440</v>
      </c>
    </row>
    <row r="31" s="4" customFormat="1" spans="3:8">
      <c r="C31" s="17" t="s">
        <v>19</v>
      </c>
      <c r="D31" s="17">
        <f>COUNTIF(C2:C23,"&lt;0.76")-COUNTIF(C2:C23,"&lt;0.685")</f>
        <v>8</v>
      </c>
      <c r="E31" s="17">
        <v>8</v>
      </c>
      <c r="F31" s="41">
        <v>0.16</v>
      </c>
      <c r="G31" s="42">
        <v>-80</v>
      </c>
      <c r="H31" s="42">
        <v>420</v>
      </c>
    </row>
    <row r="32" spans="3:5">
      <c r="C32" s="5" t="s">
        <v>20</v>
      </c>
      <c r="D32" s="5">
        <f>COUNTIF(C2:C23,"&lt;0.835")-COUNTIF(C2:C23,"&lt;0.76")</f>
        <v>4</v>
      </c>
      <c r="E32" s="5">
        <v>5</v>
      </c>
    </row>
    <row r="33" s="3" customFormat="1" spans="3:5">
      <c r="C33" s="16" t="s">
        <v>21</v>
      </c>
      <c r="D33" s="16">
        <f>COUNTIF(C2:C23,"&lt;0.91")-COUNTIF(C2:C23,"&lt;0.835")</f>
        <v>3</v>
      </c>
      <c r="E33" s="16">
        <v>3</v>
      </c>
    </row>
    <row r="34" spans="3:5">
      <c r="C34" s="5" t="s">
        <v>22</v>
      </c>
      <c r="D34" s="5">
        <f>COUNTIF(C2:C23,"&lt;0.985")-COUNTIF(C2:C23,"&lt;0.91")</f>
        <v>0</v>
      </c>
      <c r="E34" s="5"/>
    </row>
    <row r="35" spans="3:5">
      <c r="C35" s="5" t="s">
        <v>23</v>
      </c>
      <c r="D35" s="5">
        <f>COUNTIF(C2:C23,"&lt;1.06")-COUNTIF(C2:C23,"&lt;0.985")</f>
        <v>0</v>
      </c>
      <c r="E35" s="5"/>
    </row>
    <row r="36" spans="3:5">
      <c r="C36" s="5" t="s">
        <v>24</v>
      </c>
      <c r="D36" s="5">
        <f>COUNTIF(C2:C23,"&lt;1.135")-COUNTIF(C2:C23,"&lt;1.06")</f>
        <v>0</v>
      </c>
      <c r="E36" s="5"/>
    </row>
    <row r="37" spans="3:5">
      <c r="C37" s="5" t="s">
        <v>25</v>
      </c>
      <c r="D37" s="5">
        <f>COUNTIF(C2:C23,"&lt;1.21")-COUNTIF(C2:C23,"&lt;1.135")</f>
        <v>0</v>
      </c>
      <c r="E37" s="5"/>
    </row>
    <row r="38" spans="6:7">
      <c r="F38" s="5">
        <v>0.57</v>
      </c>
      <c r="G38" s="5">
        <v>0.041</v>
      </c>
    </row>
    <row r="39" spans="6:7">
      <c r="F39" s="5">
        <v>0.725</v>
      </c>
      <c r="G39" s="5">
        <v>0.076</v>
      </c>
    </row>
    <row r="40" spans="6:7">
      <c r="F40" s="5">
        <v>0.801</v>
      </c>
      <c r="G40" s="5">
        <v>0.094</v>
      </c>
    </row>
  </sheetData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9"/>
  <sheetViews>
    <sheetView workbookViewId="0">
      <selection activeCell="C28" sqref="C28:D32"/>
    </sheetView>
  </sheetViews>
  <sheetFormatPr defaultColWidth="9" defaultRowHeight="13.5"/>
  <cols>
    <col min="3" max="4" width="17.6333333333333" customWidth="1"/>
    <col min="10" max="14" width="12.6333333333333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>
      <c r="A2" s="6">
        <v>21</v>
      </c>
      <c r="B2" s="7">
        <v>21</v>
      </c>
      <c r="C2" s="7">
        <v>0.58139967918396</v>
      </c>
      <c r="D2" s="7">
        <v>0.0861740112304687</v>
      </c>
      <c r="E2" s="7">
        <v>10</v>
      </c>
      <c r="F2" s="7">
        <v>2</v>
      </c>
      <c r="G2" s="7">
        <v>0</v>
      </c>
      <c r="H2" s="7">
        <v>8</v>
      </c>
      <c r="I2" s="7">
        <v>1</v>
      </c>
      <c r="J2" s="7">
        <v>0.833333333333333</v>
      </c>
      <c r="K2" s="7">
        <v>0.909090909090909</v>
      </c>
      <c r="L2" s="7">
        <v>0.2</v>
      </c>
      <c r="M2" s="7">
        <v>0.8</v>
      </c>
      <c r="N2" s="7">
        <v>0.9</v>
      </c>
    </row>
    <row r="3" s="2" customFormat="1" spans="1:14">
      <c r="A3" s="10">
        <v>4</v>
      </c>
      <c r="B3" s="11">
        <v>4</v>
      </c>
      <c r="C3" s="11">
        <v>0.600152254104614</v>
      </c>
      <c r="D3" s="11">
        <v>0.0940033197402954</v>
      </c>
      <c r="E3" s="11">
        <v>10</v>
      </c>
      <c r="F3" s="11">
        <v>8</v>
      </c>
      <c r="G3" s="11">
        <v>0</v>
      </c>
      <c r="H3" s="11">
        <v>2</v>
      </c>
      <c r="I3" s="11">
        <v>1</v>
      </c>
      <c r="J3" s="11">
        <v>0.555555555555556</v>
      </c>
      <c r="K3" s="11">
        <v>0.714285714285714</v>
      </c>
      <c r="L3" s="11">
        <v>0.8</v>
      </c>
      <c r="M3" s="11">
        <v>0.2</v>
      </c>
      <c r="N3" s="11">
        <v>0.6</v>
      </c>
    </row>
    <row r="4" spans="1:14">
      <c r="A4" s="6">
        <v>41</v>
      </c>
      <c r="B4" s="7">
        <v>41</v>
      </c>
      <c r="C4" s="7">
        <v>0.649533748626709</v>
      </c>
      <c r="D4" s="7">
        <v>0.0536892414093018</v>
      </c>
      <c r="E4" s="7">
        <v>10</v>
      </c>
      <c r="F4" s="7">
        <v>4</v>
      </c>
      <c r="G4" s="7">
        <v>0</v>
      </c>
      <c r="H4" s="7">
        <v>6</v>
      </c>
      <c r="I4" s="7">
        <v>1</v>
      </c>
      <c r="J4" s="7">
        <v>0.714285714285714</v>
      </c>
      <c r="K4" s="7">
        <v>0.833333333333333</v>
      </c>
      <c r="L4" s="7">
        <v>0.4</v>
      </c>
      <c r="M4" s="7">
        <v>0.6</v>
      </c>
      <c r="N4" s="7">
        <v>0.8</v>
      </c>
    </row>
    <row r="5" spans="1:14">
      <c r="A5" s="6">
        <v>13</v>
      </c>
      <c r="B5" s="7">
        <v>13</v>
      </c>
      <c r="C5" s="7">
        <v>0.658955097198486</v>
      </c>
      <c r="D5" s="7">
        <v>0.0644017457962036</v>
      </c>
      <c r="E5" s="7">
        <v>10</v>
      </c>
      <c r="F5" s="7">
        <v>5</v>
      </c>
      <c r="G5" s="7">
        <v>0</v>
      </c>
      <c r="H5" s="7">
        <v>5</v>
      </c>
      <c r="I5" s="7">
        <v>1</v>
      </c>
      <c r="J5" s="7">
        <v>0.666666666666667</v>
      </c>
      <c r="K5" s="7">
        <v>0.8</v>
      </c>
      <c r="L5" s="7">
        <v>0.5</v>
      </c>
      <c r="M5" s="7">
        <v>0.5</v>
      </c>
      <c r="N5" s="7">
        <v>0.75</v>
      </c>
    </row>
    <row r="6" spans="1:14">
      <c r="A6" s="6">
        <v>37</v>
      </c>
      <c r="B6" s="7">
        <v>37</v>
      </c>
      <c r="C6" s="7">
        <v>0.680781602859497</v>
      </c>
      <c r="D6" s="7">
        <v>0.0720911026000977</v>
      </c>
      <c r="E6" s="7">
        <v>10</v>
      </c>
      <c r="F6" s="7">
        <v>3</v>
      </c>
      <c r="G6" s="7">
        <v>0</v>
      </c>
      <c r="H6" s="7">
        <v>7</v>
      </c>
      <c r="I6" s="7">
        <v>1</v>
      </c>
      <c r="J6" s="7">
        <v>0.769230769230769</v>
      </c>
      <c r="K6" s="7">
        <v>0.869565217391304</v>
      </c>
      <c r="L6" s="7">
        <v>0.3</v>
      </c>
      <c r="M6" s="7">
        <v>0.7</v>
      </c>
      <c r="N6" s="7">
        <v>0.85</v>
      </c>
    </row>
    <row r="7" s="2" customFormat="1" spans="1:14">
      <c r="A7" s="10">
        <v>86</v>
      </c>
      <c r="B7" s="11">
        <v>86</v>
      </c>
      <c r="C7" s="11">
        <v>0.676200747489929</v>
      </c>
      <c r="D7" s="11">
        <v>0.147956132888794</v>
      </c>
      <c r="E7" s="11">
        <v>10</v>
      </c>
      <c r="F7" s="11">
        <v>6</v>
      </c>
      <c r="G7" s="11">
        <v>0</v>
      </c>
      <c r="H7" s="11">
        <v>4</v>
      </c>
      <c r="I7" s="11">
        <v>1</v>
      </c>
      <c r="J7" s="11">
        <v>0.625</v>
      </c>
      <c r="K7" s="11">
        <v>0.769230769230769</v>
      </c>
      <c r="L7" s="11">
        <v>0.6</v>
      </c>
      <c r="M7" s="11">
        <v>0.4</v>
      </c>
      <c r="N7" s="11">
        <v>0.7</v>
      </c>
    </row>
    <row r="8" spans="1:14">
      <c r="A8" s="6">
        <v>45</v>
      </c>
      <c r="B8" s="7">
        <v>45</v>
      </c>
      <c r="C8" s="7">
        <v>0.688619375228882</v>
      </c>
      <c r="D8" s="7">
        <v>0.0580793619155884</v>
      </c>
      <c r="E8" s="7">
        <v>10</v>
      </c>
      <c r="F8" s="7">
        <v>5</v>
      </c>
      <c r="G8" s="7">
        <v>0</v>
      </c>
      <c r="H8" s="7">
        <v>5</v>
      </c>
      <c r="I8" s="7">
        <v>1</v>
      </c>
      <c r="J8" s="7">
        <v>0.666666666666667</v>
      </c>
      <c r="K8" s="7">
        <v>0.8</v>
      </c>
      <c r="L8" s="7">
        <v>0.5</v>
      </c>
      <c r="M8" s="7">
        <v>0.5</v>
      </c>
      <c r="N8" s="7">
        <v>0.75</v>
      </c>
    </row>
    <row r="9" spans="1:14">
      <c r="A9" s="6">
        <v>89</v>
      </c>
      <c r="B9" s="7">
        <v>89</v>
      </c>
      <c r="C9" s="7">
        <v>0.755349278450012</v>
      </c>
      <c r="D9" s="7">
        <v>0.0616695880889893</v>
      </c>
      <c r="E9" s="7">
        <v>10</v>
      </c>
      <c r="F9" s="7">
        <v>5</v>
      </c>
      <c r="G9" s="7">
        <v>0</v>
      </c>
      <c r="H9" s="7">
        <v>5</v>
      </c>
      <c r="I9" s="7">
        <v>1</v>
      </c>
      <c r="J9" s="7">
        <v>0.666666666666667</v>
      </c>
      <c r="K9" s="7">
        <v>0.8</v>
      </c>
      <c r="L9" s="7">
        <v>0.5</v>
      </c>
      <c r="M9" s="7">
        <v>0.5</v>
      </c>
      <c r="N9" s="7">
        <v>0.75</v>
      </c>
    </row>
    <row r="10" spans="1:14">
      <c r="A10" s="6">
        <v>51</v>
      </c>
      <c r="B10" s="7">
        <v>51</v>
      </c>
      <c r="C10" s="7">
        <v>0.744209051132202</v>
      </c>
      <c r="D10" s="7">
        <v>0.144469022750854</v>
      </c>
      <c r="E10" s="7">
        <v>10</v>
      </c>
      <c r="F10" s="7">
        <v>6</v>
      </c>
      <c r="G10" s="7">
        <v>0</v>
      </c>
      <c r="H10" s="7">
        <v>4</v>
      </c>
      <c r="I10" s="7">
        <v>1</v>
      </c>
      <c r="J10" s="7">
        <v>0.625</v>
      </c>
      <c r="K10" s="7">
        <v>0.769230769230769</v>
      </c>
      <c r="L10" s="7">
        <v>0.6</v>
      </c>
      <c r="M10" s="7">
        <v>0.4</v>
      </c>
      <c r="N10" s="7">
        <v>0.7</v>
      </c>
    </row>
    <row r="11" spans="1:14">
      <c r="A11" s="6">
        <v>42</v>
      </c>
      <c r="B11" s="7">
        <v>42</v>
      </c>
      <c r="C11" s="7">
        <v>0.711386680603027</v>
      </c>
      <c r="D11" s="7">
        <v>0.0427869558334351</v>
      </c>
      <c r="E11" s="7">
        <v>10</v>
      </c>
      <c r="F11" s="7">
        <v>7</v>
      </c>
      <c r="G11" s="7">
        <v>0</v>
      </c>
      <c r="H11" s="7">
        <v>3</v>
      </c>
      <c r="I11" s="7">
        <v>1</v>
      </c>
      <c r="J11" s="7">
        <v>0.588235294117647</v>
      </c>
      <c r="K11" s="7">
        <v>0.740740740740741</v>
      </c>
      <c r="L11" s="7">
        <v>0.7</v>
      </c>
      <c r="M11" s="7">
        <v>0.3</v>
      </c>
      <c r="N11" s="7">
        <v>0.65</v>
      </c>
    </row>
    <row r="12" spans="1:14">
      <c r="A12" s="6">
        <v>7</v>
      </c>
      <c r="B12" s="7">
        <v>7</v>
      </c>
      <c r="C12" s="7">
        <v>0.710409045219421</v>
      </c>
      <c r="D12" s="7">
        <v>0.056043267250061</v>
      </c>
      <c r="E12" s="7">
        <v>10</v>
      </c>
      <c r="F12" s="7">
        <v>4</v>
      </c>
      <c r="G12" s="7">
        <v>0</v>
      </c>
      <c r="H12" s="7">
        <v>6</v>
      </c>
      <c r="I12" s="7">
        <v>1</v>
      </c>
      <c r="J12" s="7">
        <v>0.714285714285714</v>
      </c>
      <c r="K12" s="7">
        <v>0.833333333333333</v>
      </c>
      <c r="L12" s="7">
        <v>0.4</v>
      </c>
      <c r="M12" s="7">
        <v>0.6</v>
      </c>
      <c r="N12" s="7">
        <v>0.8</v>
      </c>
    </row>
    <row r="13" spans="1:14">
      <c r="A13" s="6">
        <v>68</v>
      </c>
      <c r="B13" s="7">
        <v>68</v>
      </c>
      <c r="C13" s="7">
        <v>0.707603454589844</v>
      </c>
      <c r="D13" s="7">
        <v>0.0820735692977905</v>
      </c>
      <c r="E13" s="7">
        <v>10</v>
      </c>
      <c r="F13" s="7">
        <v>7</v>
      </c>
      <c r="G13" s="7">
        <v>0</v>
      </c>
      <c r="H13" s="7">
        <v>3</v>
      </c>
      <c r="I13" s="7">
        <v>1</v>
      </c>
      <c r="J13" s="7">
        <v>0.588235294117647</v>
      </c>
      <c r="K13" s="7">
        <v>0.740740740740741</v>
      </c>
      <c r="L13" s="7">
        <v>0.7</v>
      </c>
      <c r="M13" s="7">
        <v>0.3</v>
      </c>
      <c r="N13" s="7">
        <v>0.65</v>
      </c>
    </row>
    <row r="14" spans="1:14">
      <c r="A14" s="6">
        <v>27</v>
      </c>
      <c r="B14" s="7">
        <v>27</v>
      </c>
      <c r="C14" s="7">
        <v>0.728627681732178</v>
      </c>
      <c r="D14" s="7">
        <v>0.0502829551696777</v>
      </c>
      <c r="E14" s="7">
        <v>10</v>
      </c>
      <c r="F14" s="7">
        <v>6</v>
      </c>
      <c r="G14" s="7">
        <v>0</v>
      </c>
      <c r="H14" s="7">
        <v>4</v>
      </c>
      <c r="I14" s="7">
        <v>1</v>
      </c>
      <c r="J14" s="7">
        <v>0.625</v>
      </c>
      <c r="K14" s="7">
        <v>0.769230769230769</v>
      </c>
      <c r="L14" s="7">
        <v>0.6</v>
      </c>
      <c r="M14" s="7">
        <v>0.4</v>
      </c>
      <c r="N14" s="7">
        <v>0.7</v>
      </c>
    </row>
    <row r="15" spans="1:14">
      <c r="A15" s="6">
        <v>54</v>
      </c>
      <c r="B15" s="7">
        <v>54</v>
      </c>
      <c r="C15" s="7">
        <v>0.727168083190918</v>
      </c>
      <c r="D15" s="7">
        <v>0.0995856523513794</v>
      </c>
      <c r="E15" s="7">
        <v>10</v>
      </c>
      <c r="F15" s="7">
        <v>5</v>
      </c>
      <c r="G15" s="7">
        <v>0</v>
      </c>
      <c r="H15" s="7">
        <v>5</v>
      </c>
      <c r="I15" s="7">
        <v>1</v>
      </c>
      <c r="J15" s="7">
        <v>0.666666666666667</v>
      </c>
      <c r="K15" s="7">
        <v>0.8</v>
      </c>
      <c r="L15" s="7">
        <v>0.5</v>
      </c>
      <c r="M15" s="7">
        <v>0.5</v>
      </c>
      <c r="N15" s="7">
        <v>0.75</v>
      </c>
    </row>
    <row r="16" s="2" customFormat="1" spans="1:14">
      <c r="A16" s="10">
        <v>82</v>
      </c>
      <c r="B16" s="11">
        <v>82</v>
      </c>
      <c r="C16" s="11">
        <v>0.690748572349548</v>
      </c>
      <c r="D16" s="11">
        <v>0.116026639938355</v>
      </c>
      <c r="E16" s="11">
        <v>10</v>
      </c>
      <c r="F16" s="11">
        <v>3</v>
      </c>
      <c r="G16" s="11">
        <v>0</v>
      </c>
      <c r="H16" s="11">
        <v>7</v>
      </c>
      <c r="I16" s="11">
        <v>1</v>
      </c>
      <c r="J16" s="11">
        <v>0.769230769230769</v>
      </c>
      <c r="K16" s="11">
        <v>0.869565217391304</v>
      </c>
      <c r="L16" s="11">
        <v>0.3</v>
      </c>
      <c r="M16" s="11">
        <v>0.7</v>
      </c>
      <c r="N16" s="11">
        <v>0.85</v>
      </c>
    </row>
    <row r="17" spans="1:14">
      <c r="A17" s="6">
        <v>78</v>
      </c>
      <c r="B17" s="7">
        <v>78</v>
      </c>
      <c r="C17" s="7">
        <v>0.788685321807861</v>
      </c>
      <c r="D17" s="7">
        <v>0.130080699920654</v>
      </c>
      <c r="E17" s="7">
        <v>10</v>
      </c>
      <c r="F17" s="7">
        <v>7</v>
      </c>
      <c r="G17" s="7">
        <v>0</v>
      </c>
      <c r="H17" s="7">
        <v>3</v>
      </c>
      <c r="I17" s="7">
        <v>1</v>
      </c>
      <c r="J17" s="7">
        <v>0.588235294117647</v>
      </c>
      <c r="K17" s="7">
        <v>0.740740740740741</v>
      </c>
      <c r="L17" s="7">
        <v>0.7</v>
      </c>
      <c r="M17" s="7">
        <v>0.3</v>
      </c>
      <c r="N17" s="7">
        <v>0.65</v>
      </c>
    </row>
    <row r="18" spans="1:14">
      <c r="A18" s="6">
        <v>90</v>
      </c>
      <c r="B18" s="7">
        <v>90</v>
      </c>
      <c r="C18" s="7">
        <v>0.805208325386047</v>
      </c>
      <c r="D18" s="7">
        <v>0.158805131912231</v>
      </c>
      <c r="E18" s="7">
        <v>9</v>
      </c>
      <c r="F18" s="7">
        <v>7</v>
      </c>
      <c r="G18" s="7">
        <v>1</v>
      </c>
      <c r="H18" s="7">
        <v>3</v>
      </c>
      <c r="I18" s="7">
        <v>0.9</v>
      </c>
      <c r="J18" s="7">
        <v>0.5625</v>
      </c>
      <c r="K18" s="7">
        <v>0.692307692307692</v>
      </c>
      <c r="L18" s="7">
        <v>0.7</v>
      </c>
      <c r="M18" s="7">
        <v>0.2</v>
      </c>
      <c r="N18" s="7">
        <v>0.6</v>
      </c>
    </row>
    <row r="19" spans="1:14">
      <c r="A19" s="6">
        <v>49</v>
      </c>
      <c r="B19" s="7">
        <v>49</v>
      </c>
      <c r="C19" s="7">
        <v>0.783710598945618</v>
      </c>
      <c r="D19" s="7">
        <v>0.189907193183899</v>
      </c>
      <c r="E19" s="7">
        <v>10</v>
      </c>
      <c r="F19" s="7">
        <v>6</v>
      </c>
      <c r="G19" s="7">
        <v>0</v>
      </c>
      <c r="H19" s="7">
        <v>4</v>
      </c>
      <c r="I19" s="7">
        <v>1</v>
      </c>
      <c r="J19" s="7">
        <v>0.625</v>
      </c>
      <c r="K19" s="7">
        <v>0.769230769230769</v>
      </c>
      <c r="L19" s="7">
        <v>0.6</v>
      </c>
      <c r="M19" s="7">
        <v>0.4</v>
      </c>
      <c r="N19" s="7">
        <v>0.7</v>
      </c>
    </row>
    <row r="20" s="2" customFormat="1" spans="1:14">
      <c r="A20" s="10">
        <v>52</v>
      </c>
      <c r="B20" s="11">
        <v>52</v>
      </c>
      <c r="C20" s="11">
        <v>0.76999843120575</v>
      </c>
      <c r="D20" s="11">
        <v>0.212963461875915</v>
      </c>
      <c r="E20" s="11">
        <v>10</v>
      </c>
      <c r="F20" s="11">
        <v>6</v>
      </c>
      <c r="G20" s="11">
        <v>0</v>
      </c>
      <c r="H20" s="11">
        <v>4</v>
      </c>
      <c r="I20" s="11">
        <v>1</v>
      </c>
      <c r="J20" s="11">
        <v>0.625</v>
      </c>
      <c r="K20" s="11">
        <v>0.769230769230769</v>
      </c>
      <c r="L20" s="11">
        <v>0.6</v>
      </c>
      <c r="M20" s="11">
        <v>0.4</v>
      </c>
      <c r="N20" s="11">
        <v>0.7</v>
      </c>
    </row>
    <row r="21" spans="1:14">
      <c r="A21" s="6">
        <v>99</v>
      </c>
      <c r="B21" s="7">
        <v>99</v>
      </c>
      <c r="C21" s="7">
        <v>0.862016797065735</v>
      </c>
      <c r="D21" s="7">
        <v>0.0384888648986816</v>
      </c>
      <c r="E21" s="7">
        <v>10</v>
      </c>
      <c r="F21" s="7">
        <v>5</v>
      </c>
      <c r="G21" s="7">
        <v>0</v>
      </c>
      <c r="H21" s="7">
        <v>5</v>
      </c>
      <c r="I21" s="7">
        <v>1</v>
      </c>
      <c r="J21" s="7">
        <v>0.666666666666667</v>
      </c>
      <c r="K21" s="7">
        <v>0.8</v>
      </c>
      <c r="L21" s="7">
        <v>0.5</v>
      </c>
      <c r="M21" s="7">
        <v>0.5</v>
      </c>
      <c r="N21" s="7">
        <v>0.75</v>
      </c>
    </row>
    <row r="22" spans="1:14">
      <c r="A22" s="6">
        <v>94</v>
      </c>
      <c r="B22" s="7">
        <v>94</v>
      </c>
      <c r="C22" s="7">
        <v>0.884147644042969</v>
      </c>
      <c r="D22" s="7">
        <v>0.0210639238357544</v>
      </c>
      <c r="E22" s="7">
        <v>10</v>
      </c>
      <c r="F22" s="7">
        <v>6</v>
      </c>
      <c r="G22" s="7">
        <v>0</v>
      </c>
      <c r="H22" s="7">
        <v>4</v>
      </c>
      <c r="I22" s="7">
        <v>1</v>
      </c>
      <c r="J22" s="7">
        <v>0.625</v>
      </c>
      <c r="K22" s="7">
        <v>0.769230769230769</v>
      </c>
      <c r="L22" s="7">
        <v>0.6</v>
      </c>
      <c r="M22" s="7">
        <v>0.4</v>
      </c>
      <c r="N22" s="7">
        <v>0.7</v>
      </c>
    </row>
    <row r="23" spans="3:14">
      <c r="C23" s="5">
        <f>AVERAGE(C2:C22)</f>
        <v>0.72404340335301</v>
      </c>
      <c r="D23" s="5">
        <f>AVERAGE(D2:D22)</f>
        <v>0.0943162781851632</v>
      </c>
      <c r="J23" s="5">
        <f>AVERAGE(J2:J22)</f>
        <v>0.655545765314673</v>
      </c>
      <c r="K23" s="5">
        <f>AVERAGE(K2:K22)</f>
        <v>0.788528012130496</v>
      </c>
      <c r="L23" s="5">
        <f>AVERAGE(L2:L22)</f>
        <v>0.538095238095238</v>
      </c>
      <c r="M23" s="5">
        <f>AVERAGE(M2:M22)</f>
        <v>0.457142857142857</v>
      </c>
      <c r="N23" s="5">
        <f>AVERAGE(N2:N22)</f>
        <v>0.728571428571428</v>
      </c>
    </row>
    <row r="25" spans="3:6">
      <c r="C25" s="12" t="s">
        <v>13</v>
      </c>
      <c r="D25" s="5" t="s">
        <v>14</v>
      </c>
      <c r="E25" s="5"/>
      <c r="F25" s="5" t="s">
        <v>26</v>
      </c>
    </row>
    <row r="26" spans="3:6">
      <c r="C26" s="5" t="s">
        <v>15</v>
      </c>
      <c r="D26" s="5">
        <f>COUNTIF(C2:C22,"&lt;0.46")-COUNTIF(C2:C22,"&lt;0.385")</f>
        <v>0</v>
      </c>
      <c r="E26" s="5"/>
      <c r="F26" s="39"/>
    </row>
    <row r="27" spans="3:8">
      <c r="C27" s="5" t="s">
        <v>16</v>
      </c>
      <c r="D27" s="5">
        <f>COUNTIF(C2:C22,"&lt;0.535")-COUNTIF(C2:C22,"&lt;0.46")</f>
        <v>0</v>
      </c>
      <c r="E27" s="5"/>
      <c r="F27" s="39">
        <v>0.04</v>
      </c>
      <c r="G27">
        <v>-20</v>
      </c>
      <c r="H27">
        <v>480</v>
      </c>
    </row>
    <row r="28" s="3" customFormat="1" spans="3:8">
      <c r="C28" s="16" t="s">
        <v>17</v>
      </c>
      <c r="D28" s="16">
        <f>COUNTIF(C2:C22,"&lt;0.61")-COUNTIF(C2:C22,"&lt;0.535")</f>
        <v>2</v>
      </c>
      <c r="E28" s="16">
        <v>3</v>
      </c>
      <c r="F28" s="40">
        <v>0.08</v>
      </c>
      <c r="G28" s="3">
        <v>-40</v>
      </c>
      <c r="H28" s="3">
        <v>460</v>
      </c>
    </row>
    <row r="29" spans="3:8">
      <c r="C29" s="5" t="s">
        <v>18</v>
      </c>
      <c r="D29" s="5">
        <f>COUNTIF(C2:C22,"&lt;0.685")-COUNTIF(C2:C22,"&lt;0.61")</f>
        <v>4</v>
      </c>
      <c r="E29" s="5">
        <v>5</v>
      </c>
      <c r="F29" s="39">
        <v>0.12</v>
      </c>
      <c r="G29">
        <v>-60</v>
      </c>
      <c r="H29">
        <v>440</v>
      </c>
    </row>
    <row r="30" s="4" customFormat="1" spans="3:8">
      <c r="C30" s="17" t="s">
        <v>19</v>
      </c>
      <c r="D30" s="17">
        <f>COUNTIF(C2:C22,"&lt;0.76")-COUNTIF(C2:C22,"&lt;0.685")</f>
        <v>9</v>
      </c>
      <c r="E30" s="17">
        <v>8</v>
      </c>
      <c r="F30" s="41">
        <v>0.16</v>
      </c>
      <c r="G30" s="42">
        <v>-80</v>
      </c>
      <c r="H30" s="42">
        <v>420</v>
      </c>
    </row>
    <row r="31" spans="3:5">
      <c r="C31" s="5" t="s">
        <v>20</v>
      </c>
      <c r="D31" s="5">
        <f>COUNTIF(C2:C22,"&lt;0.835")-COUNTIF(C2:C22,"&lt;0.76")</f>
        <v>4</v>
      </c>
      <c r="E31" s="5">
        <v>5</v>
      </c>
    </row>
    <row r="32" s="3" customFormat="1" spans="3:5">
      <c r="C32" s="16" t="s">
        <v>21</v>
      </c>
      <c r="D32" s="16">
        <f>COUNTIF(C2:C22,"&lt;0.91")-COUNTIF(C2:C22,"&lt;0.835")</f>
        <v>2</v>
      </c>
      <c r="E32" s="16">
        <v>3</v>
      </c>
    </row>
    <row r="33" spans="3:5">
      <c r="C33" s="5" t="s">
        <v>22</v>
      </c>
      <c r="D33" s="5">
        <f>COUNTIF(C2:C22,"&lt;0.985")-COUNTIF(C2:C22,"&lt;0.91")</f>
        <v>0</v>
      </c>
      <c r="E33" s="5"/>
    </row>
    <row r="34" spans="3:5">
      <c r="C34" s="5" t="s">
        <v>23</v>
      </c>
      <c r="D34" s="5">
        <f>COUNTIF(C2:C22,"&lt;1.06")-COUNTIF(C2:C22,"&lt;0.985")</f>
        <v>0</v>
      </c>
      <c r="E34" s="5"/>
    </row>
    <row r="35" spans="3:5">
      <c r="C35" s="5" t="s">
        <v>24</v>
      </c>
      <c r="D35" s="5">
        <f>COUNTIF(C2:C22,"&lt;1.135")-COUNTIF(C2:C22,"&lt;1.06")</f>
        <v>0</v>
      </c>
      <c r="E35" s="5"/>
    </row>
    <row r="36" spans="3:5">
      <c r="C36" s="5" t="s">
        <v>25</v>
      </c>
      <c r="D36" s="5">
        <f>COUNTIF(C2:C22,"&lt;1.21")-COUNTIF(C2:C22,"&lt;1.135")</f>
        <v>0</v>
      </c>
      <c r="E36" s="5"/>
    </row>
    <row r="37" spans="6:7">
      <c r="F37" s="5">
        <v>0.57</v>
      </c>
      <c r="G37" s="5">
        <v>0.041</v>
      </c>
    </row>
    <row r="38" spans="6:7">
      <c r="F38" s="5">
        <v>0.725</v>
      </c>
      <c r="G38" s="5">
        <v>0.076</v>
      </c>
    </row>
    <row r="39" spans="6:7">
      <c r="F39" s="5">
        <v>0.801</v>
      </c>
      <c r="G39" s="5">
        <v>0.094</v>
      </c>
    </row>
  </sheetData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2"/>
  <sheetViews>
    <sheetView workbookViewId="0">
      <selection activeCell="C29" sqref="C29:D33"/>
    </sheetView>
  </sheetViews>
  <sheetFormatPr defaultColWidth="9" defaultRowHeight="13.5"/>
  <cols>
    <col min="3" max="4" width="23.25" customWidth="1"/>
    <col min="10" max="11" width="12.6333333333333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>
      <c r="A2" s="6">
        <v>0</v>
      </c>
      <c r="B2" s="5">
        <v>0</v>
      </c>
      <c r="C2" s="5">
        <v>0.385983467102051</v>
      </c>
      <c r="D2" s="5">
        <v>0.400498867034912</v>
      </c>
      <c r="E2" s="5">
        <v>10</v>
      </c>
      <c r="F2" s="5">
        <v>4</v>
      </c>
      <c r="G2" s="5">
        <v>0</v>
      </c>
      <c r="H2" s="5">
        <v>6</v>
      </c>
      <c r="I2" s="5">
        <v>1</v>
      </c>
      <c r="J2" s="5">
        <v>0.714285714285714</v>
      </c>
      <c r="K2" s="5">
        <v>0.833333333333333</v>
      </c>
      <c r="L2" s="5">
        <v>0.4</v>
      </c>
      <c r="M2" s="5">
        <v>0.6</v>
      </c>
      <c r="N2" s="5">
        <v>0.8</v>
      </c>
    </row>
    <row r="3" spans="1:14">
      <c r="A3" s="6">
        <v>1</v>
      </c>
      <c r="B3" s="5">
        <v>1</v>
      </c>
      <c r="C3" s="5">
        <v>0.408030271530151</v>
      </c>
      <c r="D3" s="5">
        <v>0.0389866828918457</v>
      </c>
      <c r="E3" s="5">
        <v>10</v>
      </c>
      <c r="F3" s="5">
        <v>4</v>
      </c>
      <c r="G3" s="5">
        <v>0</v>
      </c>
      <c r="H3" s="5">
        <v>6</v>
      </c>
      <c r="I3" s="5">
        <v>1</v>
      </c>
      <c r="J3" s="5">
        <v>0.714285714285714</v>
      </c>
      <c r="K3" s="5">
        <v>0.833333333333333</v>
      </c>
      <c r="L3" s="5">
        <v>0.4</v>
      </c>
      <c r="M3" s="5">
        <v>0.6</v>
      </c>
      <c r="N3" s="5">
        <v>0.8</v>
      </c>
    </row>
    <row r="4" s="2" customFormat="1" spans="1:14">
      <c r="A4" s="10">
        <v>70</v>
      </c>
      <c r="B4" s="11">
        <v>70</v>
      </c>
      <c r="C4" s="11">
        <v>0.448178768157959</v>
      </c>
      <c r="D4" s="11">
        <v>0.033928632736206</v>
      </c>
      <c r="E4" s="11">
        <v>10</v>
      </c>
      <c r="F4" s="11">
        <v>5</v>
      </c>
      <c r="G4" s="11">
        <v>0</v>
      </c>
      <c r="H4" s="11">
        <v>5</v>
      </c>
      <c r="I4" s="11">
        <v>1</v>
      </c>
      <c r="J4" s="11">
        <v>0.666666666666667</v>
      </c>
      <c r="K4" s="11">
        <v>0.8</v>
      </c>
      <c r="L4" s="11">
        <v>0.5</v>
      </c>
      <c r="M4" s="11">
        <v>0.5</v>
      </c>
      <c r="N4" s="11">
        <v>0.75</v>
      </c>
    </row>
    <row r="5" spans="1:14">
      <c r="A5" s="6">
        <v>8</v>
      </c>
      <c r="B5" s="7">
        <v>8</v>
      </c>
      <c r="C5" s="7">
        <v>0.465441465377808</v>
      </c>
      <c r="D5" s="7">
        <v>0.0322824716567993</v>
      </c>
      <c r="E5" s="7">
        <v>10</v>
      </c>
      <c r="F5" s="7">
        <v>6</v>
      </c>
      <c r="G5" s="7">
        <v>0</v>
      </c>
      <c r="H5" s="7">
        <v>4</v>
      </c>
      <c r="I5" s="7">
        <v>1</v>
      </c>
      <c r="J5" s="7">
        <v>0.625</v>
      </c>
      <c r="K5" s="7">
        <v>0.769230769230769</v>
      </c>
      <c r="L5" s="7">
        <v>0.6</v>
      </c>
      <c r="M5" s="7">
        <v>0.4</v>
      </c>
      <c r="N5" s="7">
        <v>0.7</v>
      </c>
    </row>
    <row r="6" spans="1:14">
      <c r="A6" s="6">
        <v>24</v>
      </c>
      <c r="B6" s="7">
        <v>24</v>
      </c>
      <c r="C6" s="7">
        <v>0.466872215270996</v>
      </c>
      <c r="D6" s="7">
        <v>0.0282845497131348</v>
      </c>
      <c r="E6" s="7">
        <v>10</v>
      </c>
      <c r="F6" s="7">
        <v>8</v>
      </c>
      <c r="G6" s="7">
        <v>0</v>
      </c>
      <c r="H6" s="7">
        <v>2</v>
      </c>
      <c r="I6" s="7">
        <v>1</v>
      </c>
      <c r="J6" s="7">
        <v>0.555555555555556</v>
      </c>
      <c r="K6" s="7">
        <v>0.714285714285714</v>
      </c>
      <c r="L6" s="7">
        <v>0.8</v>
      </c>
      <c r="M6" s="7">
        <v>0.2</v>
      </c>
      <c r="N6" s="7">
        <v>0.6</v>
      </c>
    </row>
    <row r="7" spans="1:14">
      <c r="A7" s="6">
        <v>55</v>
      </c>
      <c r="B7" s="7">
        <v>55</v>
      </c>
      <c r="C7" s="7">
        <v>0.471357107162476</v>
      </c>
      <c r="D7" s="7">
        <v>0.00975704193115234</v>
      </c>
      <c r="E7" s="7">
        <v>10</v>
      </c>
      <c r="F7" s="7">
        <v>5</v>
      </c>
      <c r="G7" s="7">
        <v>0</v>
      </c>
      <c r="H7" s="7">
        <v>5</v>
      </c>
      <c r="I7" s="7">
        <v>1</v>
      </c>
      <c r="J7" s="7">
        <v>0.666666666666667</v>
      </c>
      <c r="K7" s="7">
        <v>0.8</v>
      </c>
      <c r="L7" s="7">
        <v>0.5</v>
      </c>
      <c r="M7" s="7">
        <v>0.5</v>
      </c>
      <c r="N7" s="7">
        <v>0.75</v>
      </c>
    </row>
    <row r="8" spans="1:14">
      <c r="A8" s="6">
        <v>59</v>
      </c>
      <c r="B8" s="7">
        <v>59</v>
      </c>
      <c r="C8" s="7">
        <v>0.475740194320679</v>
      </c>
      <c r="D8" s="7">
        <v>0.0055694580078125</v>
      </c>
      <c r="E8" s="7">
        <v>10</v>
      </c>
      <c r="F8" s="7">
        <v>6</v>
      </c>
      <c r="G8" s="7">
        <v>0</v>
      </c>
      <c r="H8" s="7">
        <v>4</v>
      </c>
      <c r="I8" s="7">
        <v>1</v>
      </c>
      <c r="J8" s="7">
        <v>0.625</v>
      </c>
      <c r="K8" s="7">
        <v>0.769230769230769</v>
      </c>
      <c r="L8" s="7">
        <v>0.6</v>
      </c>
      <c r="M8" s="7">
        <v>0.4</v>
      </c>
      <c r="N8" s="7">
        <v>0.7</v>
      </c>
    </row>
    <row r="9" s="2" customFormat="1" spans="1:14">
      <c r="A9" s="10">
        <v>20</v>
      </c>
      <c r="B9" s="11">
        <v>20</v>
      </c>
      <c r="C9" s="11">
        <v>0.523208141326904</v>
      </c>
      <c r="D9" s="11">
        <v>0.0386615991592407</v>
      </c>
      <c r="E9" s="11">
        <v>10</v>
      </c>
      <c r="F9" s="11">
        <v>4</v>
      </c>
      <c r="G9" s="11">
        <v>0</v>
      </c>
      <c r="H9" s="11">
        <v>6</v>
      </c>
      <c r="I9" s="11">
        <v>1</v>
      </c>
      <c r="J9" s="11">
        <v>0.714285714285714</v>
      </c>
      <c r="K9" s="11">
        <v>0.833333333333333</v>
      </c>
      <c r="L9" s="11">
        <v>0.4</v>
      </c>
      <c r="M9" s="11">
        <v>0.6</v>
      </c>
      <c r="N9" s="11">
        <v>0.8</v>
      </c>
    </row>
    <row r="10" spans="1:14">
      <c r="A10" s="6">
        <v>91</v>
      </c>
      <c r="B10" s="7">
        <v>91</v>
      </c>
      <c r="C10" s="7">
        <v>0.553886651992798</v>
      </c>
      <c r="D10" s="7">
        <v>0.0149658918380737</v>
      </c>
      <c r="E10" s="7">
        <v>10</v>
      </c>
      <c r="F10" s="7">
        <v>6</v>
      </c>
      <c r="G10" s="7">
        <v>0</v>
      </c>
      <c r="H10" s="7">
        <v>4</v>
      </c>
      <c r="I10" s="7">
        <v>1</v>
      </c>
      <c r="J10" s="7">
        <v>0.625</v>
      </c>
      <c r="K10" s="7">
        <v>0.769230769230769</v>
      </c>
      <c r="L10" s="7">
        <v>0.6</v>
      </c>
      <c r="M10" s="7">
        <v>0.4</v>
      </c>
      <c r="N10" s="7">
        <v>0.7</v>
      </c>
    </row>
    <row r="11" spans="1:14">
      <c r="A11" s="6">
        <v>92</v>
      </c>
      <c r="B11" s="7">
        <v>92</v>
      </c>
      <c r="C11" s="7">
        <v>0.574087619781494</v>
      </c>
      <c r="D11" s="7">
        <v>0.0875744819641113</v>
      </c>
      <c r="E11" s="7">
        <v>10</v>
      </c>
      <c r="F11" s="7">
        <v>5</v>
      </c>
      <c r="G11" s="7">
        <v>0</v>
      </c>
      <c r="H11" s="7">
        <v>5</v>
      </c>
      <c r="I11" s="7">
        <v>1</v>
      </c>
      <c r="J11" s="7">
        <v>0.666666666666667</v>
      </c>
      <c r="K11" s="7">
        <v>0.8</v>
      </c>
      <c r="L11" s="7">
        <v>0.5</v>
      </c>
      <c r="M11" s="7">
        <v>0.5</v>
      </c>
      <c r="N11" s="7">
        <v>0.75</v>
      </c>
    </row>
    <row r="12" spans="1:14">
      <c r="A12" s="6">
        <v>28</v>
      </c>
      <c r="B12" s="7">
        <v>28</v>
      </c>
      <c r="C12" s="7">
        <v>0.567909240722656</v>
      </c>
      <c r="D12" s="7">
        <v>0.0131438970565796</v>
      </c>
      <c r="E12" s="7">
        <v>10</v>
      </c>
      <c r="F12" s="7">
        <v>6</v>
      </c>
      <c r="G12" s="7">
        <v>0</v>
      </c>
      <c r="H12" s="7">
        <v>4</v>
      </c>
      <c r="I12" s="7">
        <v>1</v>
      </c>
      <c r="J12" s="7">
        <v>0.625</v>
      </c>
      <c r="K12" s="7">
        <v>0.769230769230769</v>
      </c>
      <c r="L12" s="7">
        <v>0.6</v>
      </c>
      <c r="M12" s="7">
        <v>0.4</v>
      </c>
      <c r="N12" s="7">
        <v>0.7</v>
      </c>
    </row>
    <row r="13" spans="1:14">
      <c r="A13" s="6">
        <v>12</v>
      </c>
      <c r="B13" s="7">
        <v>12</v>
      </c>
      <c r="C13" s="7">
        <v>0.578823804855347</v>
      </c>
      <c r="D13" s="7">
        <v>0.00784742832183838</v>
      </c>
      <c r="E13" s="7">
        <v>10</v>
      </c>
      <c r="F13" s="7">
        <v>7</v>
      </c>
      <c r="G13" s="7">
        <v>0</v>
      </c>
      <c r="H13" s="7">
        <v>3</v>
      </c>
      <c r="I13" s="7">
        <v>1</v>
      </c>
      <c r="J13" s="7">
        <v>0.588235294117647</v>
      </c>
      <c r="K13" s="7">
        <v>0.740740740740741</v>
      </c>
      <c r="L13" s="7">
        <v>0.7</v>
      </c>
      <c r="M13" s="7">
        <v>0.3</v>
      </c>
      <c r="N13" s="7">
        <v>0.65</v>
      </c>
    </row>
    <row r="14" spans="1:14">
      <c r="A14" s="6">
        <v>44</v>
      </c>
      <c r="B14" s="7">
        <v>44</v>
      </c>
      <c r="C14" s="7">
        <v>0.579375267028809</v>
      </c>
      <c r="D14" s="7">
        <v>0.00989007949829102</v>
      </c>
      <c r="E14" s="7">
        <v>10</v>
      </c>
      <c r="F14" s="7">
        <v>6</v>
      </c>
      <c r="G14" s="7">
        <v>0</v>
      </c>
      <c r="H14" s="7">
        <v>4</v>
      </c>
      <c r="I14" s="7">
        <v>1</v>
      </c>
      <c r="J14" s="7">
        <v>0.625</v>
      </c>
      <c r="K14" s="7">
        <v>0.769230769230769</v>
      </c>
      <c r="L14" s="7">
        <v>0.6</v>
      </c>
      <c r="M14" s="7">
        <v>0.4</v>
      </c>
      <c r="N14" s="7">
        <v>0.7</v>
      </c>
    </row>
    <row r="15" spans="1:14">
      <c r="A15" s="6">
        <v>69</v>
      </c>
      <c r="B15" s="7">
        <v>69</v>
      </c>
      <c r="C15" s="7">
        <v>0.590951204299927</v>
      </c>
      <c r="D15" s="7">
        <v>0.0433201789855957</v>
      </c>
      <c r="E15" s="7">
        <v>10</v>
      </c>
      <c r="F15" s="7">
        <v>6</v>
      </c>
      <c r="G15" s="7">
        <v>0</v>
      </c>
      <c r="H15" s="7">
        <v>4</v>
      </c>
      <c r="I15" s="7">
        <v>1</v>
      </c>
      <c r="J15" s="7">
        <v>0.625</v>
      </c>
      <c r="K15" s="7">
        <v>0.769230769230769</v>
      </c>
      <c r="L15" s="7">
        <v>0.6</v>
      </c>
      <c r="M15" s="7">
        <v>0.4</v>
      </c>
      <c r="N15" s="7">
        <v>0.7</v>
      </c>
    </row>
    <row r="16" spans="1:14">
      <c r="A16" s="6">
        <v>19</v>
      </c>
      <c r="B16" s="7">
        <v>19</v>
      </c>
      <c r="C16" s="7">
        <v>0.606020212173462</v>
      </c>
      <c r="D16" s="7">
        <v>0.0171260833740234</v>
      </c>
      <c r="E16" s="7">
        <v>10</v>
      </c>
      <c r="F16" s="7">
        <v>5</v>
      </c>
      <c r="G16" s="7">
        <v>0</v>
      </c>
      <c r="H16" s="7">
        <v>5</v>
      </c>
      <c r="I16" s="7">
        <v>1</v>
      </c>
      <c r="J16" s="7">
        <v>0.666666666666667</v>
      </c>
      <c r="K16" s="7">
        <v>0.8</v>
      </c>
      <c r="L16" s="7">
        <v>0.5</v>
      </c>
      <c r="M16" s="7">
        <v>0.5</v>
      </c>
      <c r="N16" s="7">
        <v>0.75</v>
      </c>
    </row>
    <row r="17" s="2" customFormat="1" spans="1:14">
      <c r="A17" s="10">
        <v>47</v>
      </c>
      <c r="B17" s="11">
        <v>47</v>
      </c>
      <c r="C17" s="11">
        <v>0.609992265701294</v>
      </c>
      <c r="D17" s="11">
        <v>0.0307860374450684</v>
      </c>
      <c r="E17" s="11">
        <v>10</v>
      </c>
      <c r="F17" s="11">
        <v>6</v>
      </c>
      <c r="G17" s="11">
        <v>0</v>
      </c>
      <c r="H17" s="11">
        <v>4</v>
      </c>
      <c r="I17" s="11">
        <v>1</v>
      </c>
      <c r="J17" s="11">
        <v>0.625</v>
      </c>
      <c r="K17" s="11">
        <v>0.769230769230769</v>
      </c>
      <c r="L17" s="11">
        <v>0.6</v>
      </c>
      <c r="M17" s="11">
        <v>0.4</v>
      </c>
      <c r="N17" s="11">
        <v>0.7</v>
      </c>
    </row>
    <row r="18" spans="1:14">
      <c r="A18" s="6">
        <v>23</v>
      </c>
      <c r="B18" s="7">
        <v>23</v>
      </c>
      <c r="C18" s="7">
        <v>0.616737127304077</v>
      </c>
      <c r="D18" s="7">
        <v>0.0296386480331421</v>
      </c>
      <c r="E18" s="7">
        <v>10</v>
      </c>
      <c r="F18" s="7">
        <v>6</v>
      </c>
      <c r="G18" s="7">
        <v>0</v>
      </c>
      <c r="H18" s="7">
        <v>4</v>
      </c>
      <c r="I18" s="7">
        <v>1</v>
      </c>
      <c r="J18" s="7">
        <v>0.625</v>
      </c>
      <c r="K18" s="7">
        <v>0.769230769230769</v>
      </c>
      <c r="L18" s="7">
        <v>0.6</v>
      </c>
      <c r="M18" s="7">
        <v>0.4</v>
      </c>
      <c r="N18" s="7">
        <v>0.7</v>
      </c>
    </row>
    <row r="19" spans="1:14">
      <c r="A19" s="6">
        <v>62</v>
      </c>
      <c r="B19" s="7">
        <v>62</v>
      </c>
      <c r="C19" s="7">
        <v>0.626335144042969</v>
      </c>
      <c r="D19" s="7">
        <v>0.0125883817672729</v>
      </c>
      <c r="E19" s="7">
        <v>10</v>
      </c>
      <c r="F19" s="7">
        <v>8</v>
      </c>
      <c r="G19" s="7">
        <v>0</v>
      </c>
      <c r="H19" s="7">
        <v>2</v>
      </c>
      <c r="I19" s="7">
        <v>1</v>
      </c>
      <c r="J19" s="7">
        <v>0.555555555555556</v>
      </c>
      <c r="K19" s="7">
        <v>0.714285714285714</v>
      </c>
      <c r="L19" s="7">
        <v>0.8</v>
      </c>
      <c r="M19" s="7">
        <v>0.2</v>
      </c>
      <c r="N19" s="7">
        <v>0.6</v>
      </c>
    </row>
    <row r="20" spans="1:14">
      <c r="A20" s="6">
        <v>3</v>
      </c>
      <c r="B20" s="7">
        <v>3</v>
      </c>
      <c r="C20" s="7">
        <v>0.65697968006134</v>
      </c>
      <c r="D20" s="7">
        <v>0.0191965103149414</v>
      </c>
      <c r="E20" s="7">
        <v>10</v>
      </c>
      <c r="F20" s="7">
        <v>6</v>
      </c>
      <c r="G20" s="7">
        <v>0</v>
      </c>
      <c r="H20" s="7">
        <v>4</v>
      </c>
      <c r="I20" s="7">
        <v>1</v>
      </c>
      <c r="J20" s="7">
        <v>0.625</v>
      </c>
      <c r="K20" s="7">
        <v>0.769230769230769</v>
      </c>
      <c r="L20" s="7">
        <v>0.6</v>
      </c>
      <c r="M20" s="7">
        <v>0.4</v>
      </c>
      <c r="N20" s="7">
        <v>0.7</v>
      </c>
    </row>
    <row r="21" spans="1:14">
      <c r="A21" s="6">
        <v>31</v>
      </c>
      <c r="B21" s="7">
        <v>31</v>
      </c>
      <c r="C21" s="7">
        <v>0.662692546844482</v>
      </c>
      <c r="D21" s="7">
        <v>0.0293089151382446</v>
      </c>
      <c r="E21" s="7">
        <v>10</v>
      </c>
      <c r="F21" s="7">
        <v>6</v>
      </c>
      <c r="G21" s="7">
        <v>0</v>
      </c>
      <c r="H21" s="7">
        <v>4</v>
      </c>
      <c r="I21" s="7">
        <v>1</v>
      </c>
      <c r="J21" s="7">
        <v>0.625</v>
      </c>
      <c r="K21" s="7">
        <v>0.769230769230769</v>
      </c>
      <c r="L21" s="7">
        <v>0.6</v>
      </c>
      <c r="M21" s="7">
        <v>0.4</v>
      </c>
      <c r="N21" s="7">
        <v>0.7</v>
      </c>
    </row>
    <row r="22" s="2" customFormat="1" spans="1:14">
      <c r="A22" s="10">
        <v>77</v>
      </c>
      <c r="B22" s="11">
        <v>77</v>
      </c>
      <c r="C22" s="11">
        <v>0.663548707962036</v>
      </c>
      <c r="D22" s="11">
        <v>0.0263123512268066</v>
      </c>
      <c r="E22" s="11">
        <v>10</v>
      </c>
      <c r="F22" s="11">
        <v>7</v>
      </c>
      <c r="G22" s="11">
        <v>0</v>
      </c>
      <c r="H22" s="11">
        <v>3</v>
      </c>
      <c r="I22" s="11">
        <v>1</v>
      </c>
      <c r="J22" s="11">
        <v>0.588235294117647</v>
      </c>
      <c r="K22" s="11">
        <v>0.740740740740741</v>
      </c>
      <c r="L22" s="11">
        <v>0.7</v>
      </c>
      <c r="M22" s="11">
        <v>0.3</v>
      </c>
      <c r="N22" s="11">
        <v>0.65</v>
      </c>
    </row>
    <row r="23" spans="1:14">
      <c r="A23" s="6">
        <v>57</v>
      </c>
      <c r="B23" s="7">
        <v>57</v>
      </c>
      <c r="C23" s="7">
        <v>0.703205585479736</v>
      </c>
      <c r="D23" s="7">
        <v>0.0240179300308228</v>
      </c>
      <c r="E23" s="7">
        <v>10</v>
      </c>
      <c r="F23" s="7">
        <v>4</v>
      </c>
      <c r="G23" s="7">
        <v>0</v>
      </c>
      <c r="H23" s="7">
        <v>6</v>
      </c>
      <c r="I23" s="7">
        <v>1</v>
      </c>
      <c r="J23" s="7">
        <v>0.714285714285714</v>
      </c>
      <c r="K23" s="7">
        <v>0.833333333333333</v>
      </c>
      <c r="L23" s="7">
        <v>0.4</v>
      </c>
      <c r="M23" s="7">
        <v>0.6</v>
      </c>
      <c r="N23" s="7">
        <v>0.8</v>
      </c>
    </row>
    <row r="24" spans="1:14">
      <c r="A24" s="6">
        <v>84</v>
      </c>
      <c r="B24" s="7">
        <v>84</v>
      </c>
      <c r="C24" s="7">
        <v>0.710006833076477</v>
      </c>
      <c r="D24" s="7">
        <v>0.00908374786376953</v>
      </c>
      <c r="E24" s="7">
        <v>10</v>
      </c>
      <c r="F24" s="7">
        <v>5</v>
      </c>
      <c r="G24" s="7">
        <v>0</v>
      </c>
      <c r="H24" s="7">
        <v>5</v>
      </c>
      <c r="I24" s="7">
        <v>1</v>
      </c>
      <c r="J24" s="7">
        <v>0.666666666666667</v>
      </c>
      <c r="K24" s="7">
        <v>0.8</v>
      </c>
      <c r="L24" s="7">
        <v>0.5</v>
      </c>
      <c r="M24" s="7">
        <v>0.5</v>
      </c>
      <c r="N24" s="7">
        <v>0.75</v>
      </c>
    </row>
    <row r="25" s="2" customFormat="1" spans="1:14">
      <c r="A25" s="10">
        <v>5</v>
      </c>
      <c r="B25" s="11">
        <v>5</v>
      </c>
      <c r="C25" s="11">
        <v>0.759477138519287</v>
      </c>
      <c r="D25" s="11">
        <v>0.0228502750396729</v>
      </c>
      <c r="E25" s="11">
        <v>10</v>
      </c>
      <c r="F25" s="11">
        <v>6</v>
      </c>
      <c r="G25" s="11">
        <v>0</v>
      </c>
      <c r="H25" s="11">
        <v>4</v>
      </c>
      <c r="I25" s="11">
        <v>1</v>
      </c>
      <c r="J25" s="11">
        <v>0.625</v>
      </c>
      <c r="K25" s="11">
        <v>0.769230769230769</v>
      </c>
      <c r="L25" s="11">
        <v>0.6</v>
      </c>
      <c r="M25" s="11">
        <v>0.4</v>
      </c>
      <c r="N25" s="11">
        <v>0.7</v>
      </c>
    </row>
    <row r="26" spans="3:14">
      <c r="C26" s="5">
        <f>AVERAGE(C2:C25)</f>
        <v>0.571035027503967</v>
      </c>
      <c r="D26" s="5">
        <f>AVERAGE(D2:D25)</f>
        <v>0.0410675058762232</v>
      </c>
      <c r="J26" s="5">
        <f>AVERAGE(J2:J25)</f>
        <v>0.639710745409275</v>
      </c>
      <c r="K26" s="5">
        <f>AVERAGE(K2:K25)</f>
        <v>0.779371862705196</v>
      </c>
      <c r="L26" s="5">
        <f>AVERAGE(L2:L25)</f>
        <v>0.570833333333333</v>
      </c>
      <c r="M26" s="5">
        <f>AVERAGE(M2:M25)</f>
        <v>0.429166666666667</v>
      </c>
      <c r="N26" s="5">
        <f>AVERAGE(N2:N25)</f>
        <v>0.714583333333333</v>
      </c>
    </row>
    <row r="28" spans="3:6">
      <c r="C28" s="12" t="s">
        <v>13</v>
      </c>
      <c r="D28" s="5" t="s">
        <v>14</v>
      </c>
      <c r="E28" s="5"/>
      <c r="F28" s="5" t="s">
        <v>26</v>
      </c>
    </row>
    <row r="29" s="3" customFormat="1" spans="3:8">
      <c r="C29" s="16" t="s">
        <v>15</v>
      </c>
      <c r="D29" s="16">
        <f>COUNTIF(C2:C25,"&lt;0.46")-COUNTIF(C2:C25,"&lt;0.385")</f>
        <v>3</v>
      </c>
      <c r="E29" s="16">
        <v>3</v>
      </c>
      <c r="F29" s="39"/>
      <c r="G29"/>
      <c r="H29"/>
    </row>
    <row r="30" spans="3:8">
      <c r="C30" s="5" t="s">
        <v>16</v>
      </c>
      <c r="D30" s="5">
        <f>COUNTIF(C2:C25,"&lt;0.535")-COUNTIF(C2:C25,"&lt;0.46")</f>
        <v>5</v>
      </c>
      <c r="E30" s="5">
        <v>5</v>
      </c>
      <c r="F30" s="39">
        <v>0.04</v>
      </c>
      <c r="G30">
        <v>-20</v>
      </c>
      <c r="H30">
        <v>480</v>
      </c>
    </row>
    <row r="31" s="4" customFormat="1" spans="3:8">
      <c r="C31" s="17" t="s">
        <v>17</v>
      </c>
      <c r="D31" s="17">
        <f>COUNTIF(C2:C25,"&lt;0.61")-COUNTIF(C2:C25,"&lt;0.535")</f>
        <v>8</v>
      </c>
      <c r="E31" s="17">
        <v>8</v>
      </c>
      <c r="F31" s="40">
        <v>0.08</v>
      </c>
      <c r="G31" s="3">
        <v>-40</v>
      </c>
      <c r="H31" s="3">
        <v>460</v>
      </c>
    </row>
    <row r="32" spans="3:8">
      <c r="C32" s="5" t="s">
        <v>18</v>
      </c>
      <c r="D32" s="5">
        <f>COUNTIF(C2:C25,"&lt;0.685")-COUNTIF(C2:C25,"&lt;0.61")</f>
        <v>5</v>
      </c>
      <c r="E32" s="5">
        <v>5</v>
      </c>
      <c r="F32" s="39">
        <v>0.12</v>
      </c>
      <c r="G32">
        <v>-60</v>
      </c>
      <c r="H32">
        <v>440</v>
      </c>
    </row>
    <row r="33" s="3" customFormat="1" spans="3:8">
      <c r="C33" s="16" t="s">
        <v>19</v>
      </c>
      <c r="D33" s="16">
        <f>COUNTIF(C2:C25,"&lt;0.76")-COUNTIF(C2:C25,"&lt;0.685")</f>
        <v>3</v>
      </c>
      <c r="E33" s="16">
        <v>3</v>
      </c>
      <c r="F33" s="41">
        <v>0.16</v>
      </c>
      <c r="G33" s="42">
        <v>-80</v>
      </c>
      <c r="H33" s="42">
        <v>420</v>
      </c>
    </row>
    <row r="34" spans="3:5">
      <c r="C34" s="5" t="s">
        <v>20</v>
      </c>
      <c r="D34" s="5">
        <f>COUNTIF(C2:C25,"&lt;0.835")-COUNTIF(C2:C25,"&lt;0.76")</f>
        <v>0</v>
      </c>
      <c r="E34" s="5"/>
    </row>
    <row r="35" s="14" customFormat="1" spans="3:5">
      <c r="C35" s="13" t="s">
        <v>21</v>
      </c>
      <c r="D35" s="13">
        <f>COUNTIF(C2:C25,"&lt;0.91")-COUNTIF(C2:C25,"&lt;0.835")</f>
        <v>0</v>
      </c>
      <c r="E35" s="13"/>
    </row>
    <row r="36" spans="3:5">
      <c r="C36" s="5" t="s">
        <v>22</v>
      </c>
      <c r="D36" s="5">
        <f>COUNTIF(C2:C25,"&lt;0.985")-COUNTIF(C2:C25,"&lt;0.91")</f>
        <v>0</v>
      </c>
      <c r="E36" s="5"/>
    </row>
    <row r="37" spans="3:5">
      <c r="C37" s="5" t="s">
        <v>23</v>
      </c>
      <c r="D37" s="5">
        <f>COUNTIF(C2:C25,"&lt;1.06")-COUNTIF(C2:C25,"&lt;0.985")</f>
        <v>0</v>
      </c>
      <c r="E37" s="5"/>
    </row>
    <row r="38" spans="3:5">
      <c r="C38" s="5" t="s">
        <v>24</v>
      </c>
      <c r="D38" s="5">
        <f>COUNTIF(C2:C25,"&lt;1.135")-COUNTIF(C2:C25,"&lt;1.06")</f>
        <v>0</v>
      </c>
      <c r="E38" s="5"/>
    </row>
    <row r="39" spans="3:5">
      <c r="C39" s="5" t="s">
        <v>25</v>
      </c>
      <c r="D39" s="5">
        <f>COUNTIF(C2:C25,"&lt;1.21")-COUNTIF(C2:C25,"&lt;1.135")</f>
        <v>0</v>
      </c>
      <c r="E39" s="5"/>
    </row>
    <row r="40" spans="7:8">
      <c r="G40" s="5">
        <v>0.57</v>
      </c>
      <c r="H40" s="5">
        <v>0.041</v>
      </c>
    </row>
    <row r="41" spans="7:8">
      <c r="G41" s="5">
        <v>0.725</v>
      </c>
      <c r="H41" s="5">
        <v>0.076</v>
      </c>
    </row>
    <row r="42" spans="7:8">
      <c r="G42" s="5">
        <v>0.801</v>
      </c>
      <c r="H42" s="5">
        <v>0.094</v>
      </c>
    </row>
  </sheetData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1"/>
  <sheetViews>
    <sheetView workbookViewId="0">
      <selection activeCell="C28" sqref="C28:D32"/>
    </sheetView>
  </sheetViews>
  <sheetFormatPr defaultColWidth="9" defaultRowHeight="13.5"/>
  <cols>
    <col min="3" max="4" width="17.25" customWidth="1"/>
    <col min="10" max="11" width="12.6333333333333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>
      <c r="A2" s="6">
        <v>0</v>
      </c>
      <c r="B2" s="5">
        <v>0</v>
      </c>
      <c r="C2" s="5">
        <v>0.385983467102051</v>
      </c>
      <c r="D2" s="5">
        <v>0.400498867034912</v>
      </c>
      <c r="E2" s="5">
        <v>10</v>
      </c>
      <c r="F2" s="5">
        <v>4</v>
      </c>
      <c r="G2" s="5">
        <v>0</v>
      </c>
      <c r="H2" s="5">
        <v>6</v>
      </c>
      <c r="I2" s="5">
        <v>1</v>
      </c>
      <c r="J2" s="5">
        <v>0.714285714285714</v>
      </c>
      <c r="K2" s="5">
        <v>0.833333333333333</v>
      </c>
      <c r="L2" s="5">
        <v>0.4</v>
      </c>
      <c r="M2" s="5">
        <v>0.6</v>
      </c>
      <c r="N2" s="5">
        <v>0.8</v>
      </c>
    </row>
    <row r="3" spans="1:14">
      <c r="A3" s="6">
        <v>1</v>
      </c>
      <c r="B3" s="5">
        <v>1</v>
      </c>
      <c r="C3" s="5">
        <v>0.408030271530151</v>
      </c>
      <c r="D3" s="5">
        <v>0.0389866828918457</v>
      </c>
      <c r="E3" s="5">
        <v>10</v>
      </c>
      <c r="F3" s="5">
        <v>4</v>
      </c>
      <c r="G3" s="5">
        <v>0</v>
      </c>
      <c r="H3" s="5">
        <v>6</v>
      </c>
      <c r="I3" s="5">
        <v>1</v>
      </c>
      <c r="J3" s="5">
        <v>0.714285714285714</v>
      </c>
      <c r="K3" s="5">
        <v>0.833333333333333</v>
      </c>
      <c r="L3" s="5">
        <v>0.4</v>
      </c>
      <c r="M3" s="5">
        <v>0.6</v>
      </c>
      <c r="N3" s="5">
        <v>0.8</v>
      </c>
    </row>
    <row r="4" s="2" customFormat="1" spans="1:14">
      <c r="A4" s="10">
        <v>70</v>
      </c>
      <c r="B4" s="11">
        <v>70</v>
      </c>
      <c r="C4" s="11">
        <v>0.448178768157959</v>
      </c>
      <c r="D4" s="11">
        <v>0.033928632736206</v>
      </c>
      <c r="E4" s="11">
        <v>10</v>
      </c>
      <c r="F4" s="11">
        <v>5</v>
      </c>
      <c r="G4" s="11">
        <v>0</v>
      </c>
      <c r="H4" s="11">
        <v>5</v>
      </c>
      <c r="I4" s="11">
        <v>1</v>
      </c>
      <c r="J4" s="11">
        <v>0.666666666666667</v>
      </c>
      <c r="K4" s="11">
        <v>0.8</v>
      </c>
      <c r="L4" s="11">
        <v>0.5</v>
      </c>
      <c r="M4" s="11">
        <v>0.5</v>
      </c>
      <c r="N4" s="11">
        <v>0.75</v>
      </c>
    </row>
    <row r="5" spans="1:14">
      <c r="A5" s="6">
        <v>8</v>
      </c>
      <c r="B5" s="7">
        <v>8</v>
      </c>
      <c r="C5" s="7">
        <v>0.465441465377808</v>
      </c>
      <c r="D5" s="7">
        <v>0.0322824716567993</v>
      </c>
      <c r="E5" s="7">
        <v>10</v>
      </c>
      <c r="F5" s="7">
        <v>6</v>
      </c>
      <c r="G5" s="7">
        <v>0</v>
      </c>
      <c r="H5" s="7">
        <v>4</v>
      </c>
      <c r="I5" s="7">
        <v>1</v>
      </c>
      <c r="J5" s="7">
        <v>0.625</v>
      </c>
      <c r="K5" s="7">
        <v>0.769230769230769</v>
      </c>
      <c r="L5" s="7">
        <v>0.6</v>
      </c>
      <c r="M5" s="7">
        <v>0.4</v>
      </c>
      <c r="N5" s="7">
        <v>0.7</v>
      </c>
    </row>
    <row r="6" spans="1:14">
      <c r="A6" s="6">
        <v>24</v>
      </c>
      <c r="B6" s="7">
        <v>24</v>
      </c>
      <c r="C6" s="7">
        <v>0.466872215270996</v>
      </c>
      <c r="D6" s="7">
        <v>0.0282845497131348</v>
      </c>
      <c r="E6" s="7">
        <v>10</v>
      </c>
      <c r="F6" s="7">
        <v>8</v>
      </c>
      <c r="G6" s="7">
        <v>0</v>
      </c>
      <c r="H6" s="7">
        <v>2</v>
      </c>
      <c r="I6" s="7">
        <v>1</v>
      </c>
      <c r="J6" s="7">
        <v>0.555555555555556</v>
      </c>
      <c r="K6" s="7">
        <v>0.714285714285714</v>
      </c>
      <c r="L6" s="7">
        <v>0.8</v>
      </c>
      <c r="M6" s="7">
        <v>0.2</v>
      </c>
      <c r="N6" s="7">
        <v>0.6</v>
      </c>
    </row>
    <row r="7" spans="1:14">
      <c r="A7" s="6">
        <v>55</v>
      </c>
      <c r="B7" s="7">
        <v>55</v>
      </c>
      <c r="C7" s="7">
        <v>0.471357107162476</v>
      </c>
      <c r="D7" s="7">
        <v>0.00975704193115234</v>
      </c>
      <c r="E7" s="7">
        <v>10</v>
      </c>
      <c r="F7" s="7">
        <v>5</v>
      </c>
      <c r="G7" s="7">
        <v>0</v>
      </c>
      <c r="H7" s="7">
        <v>5</v>
      </c>
      <c r="I7" s="7">
        <v>1</v>
      </c>
      <c r="J7" s="7">
        <v>0.666666666666667</v>
      </c>
      <c r="K7" s="7">
        <v>0.8</v>
      </c>
      <c r="L7" s="7">
        <v>0.5</v>
      </c>
      <c r="M7" s="7">
        <v>0.5</v>
      </c>
      <c r="N7" s="7">
        <v>0.75</v>
      </c>
    </row>
    <row r="8" spans="1:14">
      <c r="A8" s="6">
        <v>59</v>
      </c>
      <c r="B8" s="7">
        <v>59</v>
      </c>
      <c r="C8" s="7">
        <v>0.475740194320679</v>
      </c>
      <c r="D8" s="7">
        <v>0.0055694580078125</v>
      </c>
      <c r="E8" s="7">
        <v>10</v>
      </c>
      <c r="F8" s="7">
        <v>6</v>
      </c>
      <c r="G8" s="7">
        <v>0</v>
      </c>
      <c r="H8" s="7">
        <v>4</v>
      </c>
      <c r="I8" s="7">
        <v>1</v>
      </c>
      <c r="J8" s="7">
        <v>0.625</v>
      </c>
      <c r="K8" s="7">
        <v>0.769230769230769</v>
      </c>
      <c r="L8" s="7">
        <v>0.6</v>
      </c>
      <c r="M8" s="7">
        <v>0.4</v>
      </c>
      <c r="N8" s="7">
        <v>0.7</v>
      </c>
    </row>
    <row r="9" spans="1:14">
      <c r="A9" s="6">
        <v>97</v>
      </c>
      <c r="B9" s="7">
        <v>97</v>
      </c>
      <c r="C9" s="7">
        <v>0.535357475280762</v>
      </c>
      <c r="D9" s="7">
        <v>0.0481466054916382</v>
      </c>
      <c r="E9" s="7">
        <v>10</v>
      </c>
      <c r="F9" s="7">
        <v>7</v>
      </c>
      <c r="G9" s="7">
        <v>0</v>
      </c>
      <c r="H9" s="7">
        <v>3</v>
      </c>
      <c r="I9" s="7">
        <v>1</v>
      </c>
      <c r="J9" s="7">
        <v>0.588235294117647</v>
      </c>
      <c r="K9" s="7">
        <v>0.740740740740741</v>
      </c>
      <c r="L9" s="7">
        <v>0.7</v>
      </c>
      <c r="M9" s="7">
        <v>0.3</v>
      </c>
      <c r="N9" s="7">
        <v>0.65</v>
      </c>
    </row>
    <row r="10" spans="1:14">
      <c r="A10" s="6">
        <v>91</v>
      </c>
      <c r="B10" s="7">
        <v>91</v>
      </c>
      <c r="C10" s="7">
        <v>0.553886651992798</v>
      </c>
      <c r="D10" s="7">
        <v>0.0149658918380737</v>
      </c>
      <c r="E10" s="7">
        <v>10</v>
      </c>
      <c r="F10" s="7">
        <v>6</v>
      </c>
      <c r="G10" s="7">
        <v>0</v>
      </c>
      <c r="H10" s="7">
        <v>4</v>
      </c>
      <c r="I10" s="7">
        <v>1</v>
      </c>
      <c r="J10" s="7">
        <v>0.625</v>
      </c>
      <c r="K10" s="7">
        <v>0.769230769230769</v>
      </c>
      <c r="L10" s="7">
        <v>0.6</v>
      </c>
      <c r="M10" s="7">
        <v>0.4</v>
      </c>
      <c r="N10" s="7">
        <v>0.7</v>
      </c>
    </row>
    <row r="11" spans="1:14">
      <c r="A11" s="6">
        <v>92</v>
      </c>
      <c r="B11" s="7">
        <v>92</v>
      </c>
      <c r="C11" s="7">
        <v>0.574087619781494</v>
      </c>
      <c r="D11" s="7">
        <v>0.0875744819641113</v>
      </c>
      <c r="E11" s="7">
        <v>10</v>
      </c>
      <c r="F11" s="7">
        <v>5</v>
      </c>
      <c r="G11" s="7">
        <v>0</v>
      </c>
      <c r="H11" s="7">
        <v>5</v>
      </c>
      <c r="I11" s="7">
        <v>1</v>
      </c>
      <c r="J11" s="7">
        <v>0.666666666666667</v>
      </c>
      <c r="K11" s="7">
        <v>0.8</v>
      </c>
      <c r="L11" s="7">
        <v>0.5</v>
      </c>
      <c r="M11" s="7">
        <v>0.5</v>
      </c>
      <c r="N11" s="7">
        <v>0.75</v>
      </c>
    </row>
    <row r="12" spans="1:14">
      <c r="A12" s="6">
        <v>28</v>
      </c>
      <c r="B12" s="7">
        <v>28</v>
      </c>
      <c r="C12" s="7">
        <v>0.567909240722656</v>
      </c>
      <c r="D12" s="7">
        <v>0.0131438970565796</v>
      </c>
      <c r="E12" s="7">
        <v>10</v>
      </c>
      <c r="F12" s="7">
        <v>6</v>
      </c>
      <c r="G12" s="7">
        <v>0</v>
      </c>
      <c r="H12" s="7">
        <v>4</v>
      </c>
      <c r="I12" s="7">
        <v>1</v>
      </c>
      <c r="J12" s="7">
        <v>0.625</v>
      </c>
      <c r="K12" s="7">
        <v>0.769230769230769</v>
      </c>
      <c r="L12" s="7">
        <v>0.6</v>
      </c>
      <c r="M12" s="7">
        <v>0.4</v>
      </c>
      <c r="N12" s="7">
        <v>0.7</v>
      </c>
    </row>
    <row r="13" spans="1:14">
      <c r="A13" s="6">
        <v>12</v>
      </c>
      <c r="B13" s="7">
        <v>12</v>
      </c>
      <c r="C13" s="7">
        <v>0.578823804855347</v>
      </c>
      <c r="D13" s="7">
        <v>0.00784742832183838</v>
      </c>
      <c r="E13" s="7">
        <v>10</v>
      </c>
      <c r="F13" s="7">
        <v>7</v>
      </c>
      <c r="G13" s="7">
        <v>0</v>
      </c>
      <c r="H13" s="7">
        <v>3</v>
      </c>
      <c r="I13" s="7">
        <v>1</v>
      </c>
      <c r="J13" s="7">
        <v>0.588235294117647</v>
      </c>
      <c r="K13" s="7">
        <v>0.740740740740741</v>
      </c>
      <c r="L13" s="7">
        <v>0.7</v>
      </c>
      <c r="M13" s="7">
        <v>0.3</v>
      </c>
      <c r="N13" s="7">
        <v>0.65</v>
      </c>
    </row>
    <row r="14" spans="1:14">
      <c r="A14" s="6">
        <v>44</v>
      </c>
      <c r="B14" s="7">
        <v>44</v>
      </c>
      <c r="C14" s="7">
        <v>0.579375267028809</v>
      </c>
      <c r="D14" s="7">
        <v>0.00989007949829102</v>
      </c>
      <c r="E14" s="7">
        <v>10</v>
      </c>
      <c r="F14" s="7">
        <v>6</v>
      </c>
      <c r="G14" s="7">
        <v>0</v>
      </c>
      <c r="H14" s="7">
        <v>4</v>
      </c>
      <c r="I14" s="7">
        <v>1</v>
      </c>
      <c r="J14" s="7">
        <v>0.625</v>
      </c>
      <c r="K14" s="7">
        <v>0.769230769230769</v>
      </c>
      <c r="L14" s="7">
        <v>0.6</v>
      </c>
      <c r="M14" s="7">
        <v>0.4</v>
      </c>
      <c r="N14" s="7">
        <v>0.7</v>
      </c>
    </row>
    <row r="15" spans="1:14">
      <c r="A15" s="6">
        <v>69</v>
      </c>
      <c r="B15" s="7">
        <v>69</v>
      </c>
      <c r="C15" s="7">
        <v>0.590951204299927</v>
      </c>
      <c r="D15" s="7">
        <v>0.0433201789855957</v>
      </c>
      <c r="E15" s="7">
        <v>10</v>
      </c>
      <c r="F15" s="7">
        <v>6</v>
      </c>
      <c r="G15" s="7">
        <v>0</v>
      </c>
      <c r="H15" s="7">
        <v>4</v>
      </c>
      <c r="I15" s="7">
        <v>1</v>
      </c>
      <c r="J15" s="7">
        <v>0.625</v>
      </c>
      <c r="K15" s="7">
        <v>0.769230769230769</v>
      </c>
      <c r="L15" s="7">
        <v>0.6</v>
      </c>
      <c r="M15" s="7">
        <v>0.4</v>
      </c>
      <c r="N15" s="7">
        <v>0.7</v>
      </c>
    </row>
    <row r="16" spans="1:14">
      <c r="A16" s="6">
        <v>19</v>
      </c>
      <c r="B16" s="7">
        <v>19</v>
      </c>
      <c r="C16" s="7">
        <v>0.606020212173462</v>
      </c>
      <c r="D16" s="7">
        <v>0.0171260833740234</v>
      </c>
      <c r="E16" s="7">
        <v>10</v>
      </c>
      <c r="F16" s="7">
        <v>5</v>
      </c>
      <c r="G16" s="7">
        <v>0</v>
      </c>
      <c r="H16" s="7">
        <v>5</v>
      </c>
      <c r="I16" s="7">
        <v>1</v>
      </c>
      <c r="J16" s="7">
        <v>0.666666666666667</v>
      </c>
      <c r="K16" s="7">
        <v>0.8</v>
      </c>
      <c r="L16" s="7">
        <v>0.5</v>
      </c>
      <c r="M16" s="7">
        <v>0.5</v>
      </c>
      <c r="N16" s="7">
        <v>0.75</v>
      </c>
    </row>
    <row r="17" s="2" customFormat="1" spans="1:14">
      <c r="A17" s="10">
        <v>47</v>
      </c>
      <c r="B17" s="11">
        <v>47</v>
      </c>
      <c r="C17" s="11">
        <v>0.609992265701294</v>
      </c>
      <c r="D17" s="11">
        <v>0.0307860374450684</v>
      </c>
      <c r="E17" s="11">
        <v>10</v>
      </c>
      <c r="F17" s="11">
        <v>6</v>
      </c>
      <c r="G17" s="11">
        <v>0</v>
      </c>
      <c r="H17" s="11">
        <v>4</v>
      </c>
      <c r="I17" s="11">
        <v>1</v>
      </c>
      <c r="J17" s="11">
        <v>0.625</v>
      </c>
      <c r="K17" s="11">
        <v>0.769230769230769</v>
      </c>
      <c r="L17" s="11">
        <v>0.6</v>
      </c>
      <c r="M17" s="11">
        <v>0.4</v>
      </c>
      <c r="N17" s="11">
        <v>0.7</v>
      </c>
    </row>
    <row r="18" spans="1:14">
      <c r="A18" s="6">
        <v>62</v>
      </c>
      <c r="B18" s="7">
        <v>62</v>
      </c>
      <c r="C18" s="7">
        <v>0.626335144042969</v>
      </c>
      <c r="D18" s="7">
        <v>0.0125883817672729</v>
      </c>
      <c r="E18" s="7">
        <v>10</v>
      </c>
      <c r="F18" s="7">
        <v>8</v>
      </c>
      <c r="G18" s="7">
        <v>0</v>
      </c>
      <c r="H18" s="7">
        <v>2</v>
      </c>
      <c r="I18" s="7">
        <v>1</v>
      </c>
      <c r="J18" s="7">
        <v>0.555555555555556</v>
      </c>
      <c r="K18" s="7">
        <v>0.714285714285714</v>
      </c>
      <c r="L18" s="7">
        <v>0.8</v>
      </c>
      <c r="M18" s="7">
        <v>0.2</v>
      </c>
      <c r="N18" s="7">
        <v>0.6</v>
      </c>
    </row>
    <row r="19" spans="1:14">
      <c r="A19" s="6">
        <v>3</v>
      </c>
      <c r="B19" s="7">
        <v>3</v>
      </c>
      <c r="C19" s="7">
        <v>0.65697968006134</v>
      </c>
      <c r="D19" s="7">
        <v>0.0191965103149414</v>
      </c>
      <c r="E19" s="7">
        <v>10</v>
      </c>
      <c r="F19" s="7">
        <v>6</v>
      </c>
      <c r="G19" s="7">
        <v>0</v>
      </c>
      <c r="H19" s="7">
        <v>4</v>
      </c>
      <c r="I19" s="7">
        <v>1</v>
      </c>
      <c r="J19" s="7">
        <v>0.625</v>
      </c>
      <c r="K19" s="7">
        <v>0.769230769230769</v>
      </c>
      <c r="L19" s="7">
        <v>0.6</v>
      </c>
      <c r="M19" s="7">
        <v>0.4</v>
      </c>
      <c r="N19" s="7">
        <v>0.7</v>
      </c>
    </row>
    <row r="20" spans="1:14">
      <c r="A20" s="6">
        <v>31</v>
      </c>
      <c r="B20" s="7">
        <v>31</v>
      </c>
      <c r="C20" s="7">
        <v>0.662692546844482</v>
      </c>
      <c r="D20" s="7">
        <v>0.0293089151382446</v>
      </c>
      <c r="E20" s="7">
        <v>10</v>
      </c>
      <c r="F20" s="7">
        <v>6</v>
      </c>
      <c r="G20" s="7">
        <v>0</v>
      </c>
      <c r="H20" s="7">
        <v>4</v>
      </c>
      <c r="I20" s="7">
        <v>1</v>
      </c>
      <c r="J20" s="7">
        <v>0.625</v>
      </c>
      <c r="K20" s="7">
        <v>0.769230769230769</v>
      </c>
      <c r="L20" s="7">
        <v>0.6</v>
      </c>
      <c r="M20" s="7">
        <v>0.4</v>
      </c>
      <c r="N20" s="7">
        <v>0.7</v>
      </c>
    </row>
    <row r="21" s="2" customFormat="1" spans="1:14">
      <c r="A21" s="10">
        <v>77</v>
      </c>
      <c r="B21" s="11">
        <v>77</v>
      </c>
      <c r="C21" s="11">
        <v>0.663548707962036</v>
      </c>
      <c r="D21" s="11">
        <v>0.0263123512268066</v>
      </c>
      <c r="E21" s="11">
        <v>10</v>
      </c>
      <c r="F21" s="11">
        <v>7</v>
      </c>
      <c r="G21" s="11">
        <v>0</v>
      </c>
      <c r="H21" s="11">
        <v>3</v>
      </c>
      <c r="I21" s="11">
        <v>1</v>
      </c>
      <c r="J21" s="11">
        <v>0.588235294117647</v>
      </c>
      <c r="K21" s="11">
        <v>0.740740740740741</v>
      </c>
      <c r="L21" s="11">
        <v>0.7</v>
      </c>
      <c r="M21" s="11">
        <v>0.3</v>
      </c>
      <c r="N21" s="11">
        <v>0.65</v>
      </c>
    </row>
    <row r="22" spans="1:14">
      <c r="A22" s="6">
        <v>57</v>
      </c>
      <c r="B22" s="7">
        <v>57</v>
      </c>
      <c r="C22" s="7">
        <v>0.703205585479736</v>
      </c>
      <c r="D22" s="7">
        <v>0.0240179300308228</v>
      </c>
      <c r="E22" s="7">
        <v>10</v>
      </c>
      <c r="F22" s="7">
        <v>4</v>
      </c>
      <c r="G22" s="7">
        <v>0</v>
      </c>
      <c r="H22" s="7">
        <v>6</v>
      </c>
      <c r="I22" s="7">
        <v>1</v>
      </c>
      <c r="J22" s="7">
        <v>0.714285714285714</v>
      </c>
      <c r="K22" s="7">
        <v>0.833333333333333</v>
      </c>
      <c r="L22" s="7">
        <v>0.4</v>
      </c>
      <c r="M22" s="7">
        <v>0.6</v>
      </c>
      <c r="N22" s="7">
        <v>0.8</v>
      </c>
    </row>
    <row r="23" spans="1:14">
      <c r="A23" s="6">
        <v>84</v>
      </c>
      <c r="B23" s="7">
        <v>84</v>
      </c>
      <c r="C23" s="7">
        <v>0.710006833076477</v>
      </c>
      <c r="D23" s="7">
        <v>0.00908374786376953</v>
      </c>
      <c r="E23" s="7">
        <v>10</v>
      </c>
      <c r="F23" s="7">
        <v>5</v>
      </c>
      <c r="G23" s="7">
        <v>0</v>
      </c>
      <c r="H23" s="7">
        <v>5</v>
      </c>
      <c r="I23" s="7">
        <v>1</v>
      </c>
      <c r="J23" s="7">
        <v>0.666666666666667</v>
      </c>
      <c r="K23" s="7">
        <v>0.8</v>
      </c>
      <c r="L23" s="7">
        <v>0.5</v>
      </c>
      <c r="M23" s="7">
        <v>0.5</v>
      </c>
      <c r="N23" s="7">
        <v>0.75</v>
      </c>
    </row>
    <row r="24" s="2" customFormat="1" spans="1:14">
      <c r="A24" s="10">
        <v>5</v>
      </c>
      <c r="B24" s="11">
        <v>5</v>
      </c>
      <c r="C24" s="11">
        <v>0.759477138519287</v>
      </c>
      <c r="D24" s="11">
        <v>0.0228502750396729</v>
      </c>
      <c r="E24" s="11">
        <v>10</v>
      </c>
      <c r="F24" s="11">
        <v>6</v>
      </c>
      <c r="G24" s="11">
        <v>0</v>
      </c>
      <c r="H24" s="11">
        <v>4</v>
      </c>
      <c r="I24" s="11">
        <v>1</v>
      </c>
      <c r="J24" s="11">
        <v>0.625</v>
      </c>
      <c r="K24" s="11">
        <v>0.769230769230769</v>
      </c>
      <c r="L24" s="11">
        <v>0.6</v>
      </c>
      <c r="M24" s="11">
        <v>0.4</v>
      </c>
      <c r="N24" s="11">
        <v>0.7</v>
      </c>
    </row>
    <row r="25" spans="3:14">
      <c r="C25" s="5">
        <f>AVERAGE(C2:C24)</f>
        <v>0.569576211597609</v>
      </c>
      <c r="D25" s="5">
        <f>AVERAGE(D2:D24)</f>
        <v>0.0419768043186354</v>
      </c>
      <c r="J25" s="5">
        <f>AVERAGE(J2:J24)</f>
        <v>0.634869889984979</v>
      </c>
      <c r="K25" s="5">
        <f>AVERAGE(K2:K24)</f>
        <v>0.77578701491745</v>
      </c>
      <c r="L25" s="5">
        <f>AVERAGE(L2:L24)</f>
        <v>0.582608695652174</v>
      </c>
      <c r="M25" s="5">
        <f>AVERAGE(M2:M24)</f>
        <v>0.417391304347826</v>
      </c>
      <c r="N25" s="5">
        <f>AVERAGE(N2:N24)</f>
        <v>0.708695652173913</v>
      </c>
    </row>
    <row r="27" spans="3:6">
      <c r="C27" s="12" t="s">
        <v>13</v>
      </c>
      <c r="D27" s="5" t="s">
        <v>14</v>
      </c>
      <c r="E27" s="5"/>
      <c r="F27" s="5" t="s">
        <v>26</v>
      </c>
    </row>
    <row r="28" s="3" customFormat="1" spans="3:8">
      <c r="C28" s="16" t="s">
        <v>15</v>
      </c>
      <c r="D28" s="16">
        <f>COUNTIF(C2:C24,"&lt;0.46")-COUNTIF(C2:C24,"&lt;0.385")</f>
        <v>3</v>
      </c>
      <c r="E28" s="16">
        <v>3</v>
      </c>
      <c r="F28" s="39"/>
      <c r="G28"/>
      <c r="H28"/>
    </row>
    <row r="29" spans="3:8">
      <c r="C29" s="5" t="s">
        <v>16</v>
      </c>
      <c r="D29" s="5">
        <f>COUNTIF(C2:C24,"&lt;0.535")-COUNTIF(C2:C24,"&lt;0.46")</f>
        <v>4</v>
      </c>
      <c r="E29" s="5">
        <v>5</v>
      </c>
      <c r="F29" s="39">
        <v>0.04</v>
      </c>
      <c r="G29">
        <v>-20</v>
      </c>
      <c r="H29">
        <v>480</v>
      </c>
    </row>
    <row r="30" s="4" customFormat="1" spans="3:8">
      <c r="C30" s="17" t="s">
        <v>17</v>
      </c>
      <c r="D30" s="17">
        <f>COUNTIF(C2:C24,"&lt;0.61")-COUNTIF(C2:C24,"&lt;0.535")</f>
        <v>9</v>
      </c>
      <c r="E30" s="17">
        <v>8</v>
      </c>
      <c r="F30" s="40">
        <v>0.08</v>
      </c>
      <c r="G30" s="3">
        <v>-40</v>
      </c>
      <c r="H30" s="3">
        <v>460</v>
      </c>
    </row>
    <row r="31" spans="3:8">
      <c r="C31" s="5" t="s">
        <v>18</v>
      </c>
      <c r="D31" s="5">
        <f>COUNTIF(C2:C24,"&lt;0.685")-COUNTIF(C2:C24,"&lt;0.61")</f>
        <v>4</v>
      </c>
      <c r="E31" s="5">
        <v>5</v>
      </c>
      <c r="F31" s="39">
        <v>0.12</v>
      </c>
      <c r="G31">
        <v>-60</v>
      </c>
      <c r="H31">
        <v>440</v>
      </c>
    </row>
    <row r="32" s="3" customFormat="1" spans="3:8">
      <c r="C32" s="16" t="s">
        <v>19</v>
      </c>
      <c r="D32" s="16">
        <f>COUNTIF(C2:C24,"&lt;0.76")-COUNTIF(C2:C24,"&lt;0.685")</f>
        <v>3</v>
      </c>
      <c r="E32" s="16">
        <v>3</v>
      </c>
      <c r="F32" s="41">
        <v>0.16</v>
      </c>
      <c r="G32" s="42">
        <v>-80</v>
      </c>
      <c r="H32" s="42">
        <v>420</v>
      </c>
    </row>
    <row r="33" spans="3:5">
      <c r="C33" s="5" t="s">
        <v>20</v>
      </c>
      <c r="D33" s="5">
        <f>COUNTIF(C2:C24,"&lt;0.835")-COUNTIF(C2:C24,"&lt;0.76")</f>
        <v>0</v>
      </c>
      <c r="E33" s="5"/>
    </row>
    <row r="34" s="14" customFormat="1" spans="3:5">
      <c r="C34" s="13" t="s">
        <v>21</v>
      </c>
      <c r="D34" s="13">
        <f>COUNTIF(C2:C24,"&lt;0.91")-COUNTIF(C2:C24,"&lt;0.835")</f>
        <v>0</v>
      </c>
      <c r="E34" s="13"/>
    </row>
    <row r="35" spans="3:5">
      <c r="C35" s="5" t="s">
        <v>22</v>
      </c>
      <c r="D35" s="5">
        <f>COUNTIF(C2:C24,"&lt;0.985")-COUNTIF(C2:C24,"&lt;0.91")</f>
        <v>0</v>
      </c>
      <c r="E35" s="5"/>
    </row>
    <row r="36" spans="3:5">
      <c r="C36" s="5" t="s">
        <v>23</v>
      </c>
      <c r="D36" s="5">
        <f>COUNTIF(C2:C24,"&lt;1.06")-COUNTIF(C2:C24,"&lt;0.985")</f>
        <v>0</v>
      </c>
      <c r="E36" s="5"/>
    </row>
    <row r="37" spans="3:5">
      <c r="C37" s="5" t="s">
        <v>24</v>
      </c>
      <c r="D37" s="5">
        <f>COUNTIF(C2:C24,"&lt;1.135")-COUNTIF(C2:C24,"&lt;1.06")</f>
        <v>0</v>
      </c>
      <c r="E37" s="5"/>
    </row>
    <row r="38" spans="3:5">
      <c r="C38" s="5" t="s">
        <v>25</v>
      </c>
      <c r="D38" s="5">
        <f>COUNTIF(C2:C24,"&lt;1.21")-COUNTIF(C2:C24,"&lt;1.135")</f>
        <v>0</v>
      </c>
      <c r="E38" s="5"/>
    </row>
    <row r="39" spans="7:8">
      <c r="G39" s="5">
        <v>0.57</v>
      </c>
      <c r="H39" s="5">
        <v>0.041</v>
      </c>
    </row>
    <row r="40" spans="7:8">
      <c r="G40" s="5">
        <v>0.725</v>
      </c>
      <c r="H40" s="5">
        <v>0.076</v>
      </c>
    </row>
    <row r="41" spans="7:8">
      <c r="G41" s="5">
        <v>0.801</v>
      </c>
      <c r="H41" s="5">
        <v>0.094</v>
      </c>
    </row>
  </sheetData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0"/>
  <sheetViews>
    <sheetView workbookViewId="0">
      <selection activeCell="C27" sqref="C27:D31"/>
    </sheetView>
  </sheetViews>
  <sheetFormatPr defaultColWidth="9" defaultRowHeight="13.5"/>
  <cols>
    <col min="3" max="4" width="18.1333333333333" customWidth="1"/>
    <col min="10" max="11" width="12.6333333333333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>
      <c r="A2" s="6">
        <v>0</v>
      </c>
      <c r="B2" s="5">
        <v>0</v>
      </c>
      <c r="C2" s="5">
        <v>0.385983467102051</v>
      </c>
      <c r="D2" s="5">
        <v>0.400498867034912</v>
      </c>
      <c r="E2" s="5">
        <v>10</v>
      </c>
      <c r="F2" s="5">
        <v>4</v>
      </c>
      <c r="G2" s="5">
        <v>0</v>
      </c>
      <c r="H2" s="5">
        <v>6</v>
      </c>
      <c r="I2" s="5">
        <v>1</v>
      </c>
      <c r="J2" s="5">
        <v>0.714285714285714</v>
      </c>
      <c r="K2" s="5">
        <v>0.833333333333333</v>
      </c>
      <c r="L2" s="5">
        <v>0.4</v>
      </c>
      <c r="M2" s="5">
        <v>0.6</v>
      </c>
      <c r="N2" s="5">
        <v>0.8</v>
      </c>
    </row>
    <row r="3" spans="1:14">
      <c r="A3" s="6">
        <v>1</v>
      </c>
      <c r="B3" s="5">
        <v>1</v>
      </c>
      <c r="C3" s="5">
        <v>0.408030271530151</v>
      </c>
      <c r="D3" s="5">
        <v>0.0389866828918457</v>
      </c>
      <c r="E3" s="5">
        <v>10</v>
      </c>
      <c r="F3" s="5">
        <v>4</v>
      </c>
      <c r="G3" s="5">
        <v>0</v>
      </c>
      <c r="H3" s="5">
        <v>6</v>
      </c>
      <c r="I3" s="5">
        <v>1</v>
      </c>
      <c r="J3" s="5">
        <v>0.714285714285714</v>
      </c>
      <c r="K3" s="5">
        <v>0.833333333333333</v>
      </c>
      <c r="L3" s="5">
        <v>0.4</v>
      </c>
      <c r="M3" s="5">
        <v>0.6</v>
      </c>
      <c r="N3" s="5">
        <v>0.8</v>
      </c>
    </row>
    <row r="4" s="2" customFormat="1" spans="1:14">
      <c r="A4" s="10">
        <v>70</v>
      </c>
      <c r="B4" s="11">
        <v>70</v>
      </c>
      <c r="C4" s="11">
        <v>0.448178768157959</v>
      </c>
      <c r="D4" s="11">
        <v>0.033928632736206</v>
      </c>
      <c r="E4" s="11">
        <v>10</v>
      </c>
      <c r="F4" s="11">
        <v>5</v>
      </c>
      <c r="G4" s="11">
        <v>0</v>
      </c>
      <c r="H4" s="11">
        <v>5</v>
      </c>
      <c r="I4" s="11">
        <v>1</v>
      </c>
      <c r="J4" s="11">
        <v>0.666666666666667</v>
      </c>
      <c r="K4" s="11">
        <v>0.8</v>
      </c>
      <c r="L4" s="11">
        <v>0.5</v>
      </c>
      <c r="M4" s="11">
        <v>0.5</v>
      </c>
      <c r="N4" s="11">
        <v>0.75</v>
      </c>
    </row>
    <row r="5" spans="1:14">
      <c r="A5" s="6">
        <v>24</v>
      </c>
      <c r="B5" s="7">
        <v>24</v>
      </c>
      <c r="C5" s="7">
        <v>0.466872215270996</v>
      </c>
      <c r="D5" s="7">
        <v>0.0282845497131348</v>
      </c>
      <c r="E5" s="7">
        <v>10</v>
      </c>
      <c r="F5" s="7">
        <v>8</v>
      </c>
      <c r="G5" s="7">
        <v>0</v>
      </c>
      <c r="H5" s="7">
        <v>2</v>
      </c>
      <c r="I5" s="7">
        <v>1</v>
      </c>
      <c r="J5" s="7">
        <v>0.555555555555556</v>
      </c>
      <c r="K5" s="7">
        <v>0.714285714285714</v>
      </c>
      <c r="L5" s="7">
        <v>0.8</v>
      </c>
      <c r="M5" s="7">
        <v>0.2</v>
      </c>
      <c r="N5" s="7">
        <v>0.6</v>
      </c>
    </row>
    <row r="6" spans="1:14">
      <c r="A6" s="6">
        <v>55</v>
      </c>
      <c r="B6" s="7">
        <v>55</v>
      </c>
      <c r="C6" s="7">
        <v>0.471357107162476</v>
      </c>
      <c r="D6" s="7">
        <v>0.00975704193115234</v>
      </c>
      <c r="E6" s="7">
        <v>10</v>
      </c>
      <c r="F6" s="7">
        <v>5</v>
      </c>
      <c r="G6" s="7">
        <v>0</v>
      </c>
      <c r="H6" s="7">
        <v>5</v>
      </c>
      <c r="I6" s="7">
        <v>1</v>
      </c>
      <c r="J6" s="7">
        <v>0.666666666666667</v>
      </c>
      <c r="K6" s="7">
        <v>0.8</v>
      </c>
      <c r="L6" s="7">
        <v>0.5</v>
      </c>
      <c r="M6" s="7">
        <v>0.5</v>
      </c>
      <c r="N6" s="7">
        <v>0.75</v>
      </c>
    </row>
    <row r="7" spans="1:14">
      <c r="A7" s="6">
        <v>59</v>
      </c>
      <c r="B7" s="7">
        <v>59</v>
      </c>
      <c r="C7" s="7">
        <v>0.475740194320679</v>
      </c>
      <c r="D7" s="7">
        <v>0.0055694580078125</v>
      </c>
      <c r="E7" s="7">
        <v>10</v>
      </c>
      <c r="F7" s="7">
        <v>6</v>
      </c>
      <c r="G7" s="7">
        <v>0</v>
      </c>
      <c r="H7" s="7">
        <v>4</v>
      </c>
      <c r="I7" s="7">
        <v>1</v>
      </c>
      <c r="J7" s="7">
        <v>0.625</v>
      </c>
      <c r="K7" s="7">
        <v>0.769230769230769</v>
      </c>
      <c r="L7" s="7">
        <v>0.6</v>
      </c>
      <c r="M7" s="7">
        <v>0.4</v>
      </c>
      <c r="N7" s="7">
        <v>0.7</v>
      </c>
    </row>
    <row r="8" s="2" customFormat="1" spans="1:14">
      <c r="A8" s="10">
        <v>20</v>
      </c>
      <c r="B8" s="11">
        <v>20</v>
      </c>
      <c r="C8" s="11">
        <v>0.523208141326904</v>
      </c>
      <c r="D8" s="11">
        <v>0.0386615991592407</v>
      </c>
      <c r="E8" s="11">
        <v>10</v>
      </c>
      <c r="F8" s="11">
        <v>4</v>
      </c>
      <c r="G8" s="11">
        <v>0</v>
      </c>
      <c r="H8" s="11">
        <v>6</v>
      </c>
      <c r="I8" s="11">
        <v>1</v>
      </c>
      <c r="J8" s="11">
        <v>0.714285714285714</v>
      </c>
      <c r="K8" s="11">
        <v>0.833333333333333</v>
      </c>
      <c r="L8" s="11">
        <v>0.4</v>
      </c>
      <c r="M8" s="11">
        <v>0.6</v>
      </c>
      <c r="N8" s="11">
        <v>0.8</v>
      </c>
    </row>
    <row r="9" spans="1:14">
      <c r="A9" s="6">
        <v>97</v>
      </c>
      <c r="B9" s="7">
        <v>97</v>
      </c>
      <c r="C9" s="7">
        <v>0.535357475280762</v>
      </c>
      <c r="D9" s="7">
        <v>0.0481466054916382</v>
      </c>
      <c r="E9" s="7">
        <v>10</v>
      </c>
      <c r="F9" s="7">
        <v>7</v>
      </c>
      <c r="G9" s="7">
        <v>0</v>
      </c>
      <c r="H9" s="7">
        <v>3</v>
      </c>
      <c r="I9" s="7">
        <v>1</v>
      </c>
      <c r="J9" s="7">
        <v>0.588235294117647</v>
      </c>
      <c r="K9" s="7">
        <v>0.740740740740741</v>
      </c>
      <c r="L9" s="7">
        <v>0.7</v>
      </c>
      <c r="M9" s="7">
        <v>0.3</v>
      </c>
      <c r="N9" s="7">
        <v>0.65</v>
      </c>
    </row>
    <row r="10" spans="1:14">
      <c r="A10" s="6">
        <v>91</v>
      </c>
      <c r="B10" s="7">
        <v>91</v>
      </c>
      <c r="C10" s="7">
        <v>0.553886651992798</v>
      </c>
      <c r="D10" s="7">
        <v>0.0149658918380737</v>
      </c>
      <c r="E10" s="7">
        <v>10</v>
      </c>
      <c r="F10" s="7">
        <v>6</v>
      </c>
      <c r="G10" s="7">
        <v>0</v>
      </c>
      <c r="H10" s="7">
        <v>4</v>
      </c>
      <c r="I10" s="7">
        <v>1</v>
      </c>
      <c r="J10" s="7">
        <v>0.625</v>
      </c>
      <c r="K10" s="7">
        <v>0.769230769230769</v>
      </c>
      <c r="L10" s="7">
        <v>0.6</v>
      </c>
      <c r="M10" s="7">
        <v>0.4</v>
      </c>
      <c r="N10" s="7">
        <v>0.7</v>
      </c>
    </row>
    <row r="11" spans="1:14">
      <c r="A11" s="6">
        <v>92</v>
      </c>
      <c r="B11" s="7">
        <v>92</v>
      </c>
      <c r="C11" s="7">
        <v>0.574087619781494</v>
      </c>
      <c r="D11" s="7">
        <v>0.0875744819641113</v>
      </c>
      <c r="E11" s="7">
        <v>10</v>
      </c>
      <c r="F11" s="7">
        <v>5</v>
      </c>
      <c r="G11" s="7">
        <v>0</v>
      </c>
      <c r="H11" s="7">
        <v>5</v>
      </c>
      <c r="I11" s="7">
        <v>1</v>
      </c>
      <c r="J11" s="7">
        <v>0.666666666666667</v>
      </c>
      <c r="K11" s="7">
        <v>0.8</v>
      </c>
      <c r="L11" s="7">
        <v>0.5</v>
      </c>
      <c r="M11" s="7">
        <v>0.5</v>
      </c>
      <c r="N11" s="7">
        <v>0.75</v>
      </c>
    </row>
    <row r="12" spans="1:14">
      <c r="A12" s="6">
        <v>28</v>
      </c>
      <c r="B12" s="7">
        <v>28</v>
      </c>
      <c r="C12" s="7">
        <v>0.567909240722656</v>
      </c>
      <c r="D12" s="7">
        <v>0.0131438970565796</v>
      </c>
      <c r="E12" s="7">
        <v>10</v>
      </c>
      <c r="F12" s="7">
        <v>6</v>
      </c>
      <c r="G12" s="7">
        <v>0</v>
      </c>
      <c r="H12" s="7">
        <v>4</v>
      </c>
      <c r="I12" s="7">
        <v>1</v>
      </c>
      <c r="J12" s="7">
        <v>0.625</v>
      </c>
      <c r="K12" s="7">
        <v>0.769230769230769</v>
      </c>
      <c r="L12" s="7">
        <v>0.6</v>
      </c>
      <c r="M12" s="7">
        <v>0.4</v>
      </c>
      <c r="N12" s="7">
        <v>0.7</v>
      </c>
    </row>
    <row r="13" spans="1:14">
      <c r="A13" s="6">
        <v>12</v>
      </c>
      <c r="B13" s="7">
        <v>12</v>
      </c>
      <c r="C13" s="7">
        <v>0.578823804855347</v>
      </c>
      <c r="D13" s="7">
        <v>0.00784742832183838</v>
      </c>
      <c r="E13" s="7">
        <v>10</v>
      </c>
      <c r="F13" s="7">
        <v>7</v>
      </c>
      <c r="G13" s="7">
        <v>0</v>
      </c>
      <c r="H13" s="7">
        <v>3</v>
      </c>
      <c r="I13" s="7">
        <v>1</v>
      </c>
      <c r="J13" s="7">
        <v>0.588235294117647</v>
      </c>
      <c r="K13" s="7">
        <v>0.740740740740741</v>
      </c>
      <c r="L13" s="7">
        <v>0.7</v>
      </c>
      <c r="M13" s="7">
        <v>0.3</v>
      </c>
      <c r="N13" s="7">
        <v>0.65</v>
      </c>
    </row>
    <row r="14" spans="1:14">
      <c r="A14" s="6">
        <v>44</v>
      </c>
      <c r="B14" s="7">
        <v>44</v>
      </c>
      <c r="C14" s="7">
        <v>0.579375267028809</v>
      </c>
      <c r="D14" s="7">
        <v>0.00989007949829102</v>
      </c>
      <c r="E14" s="7">
        <v>10</v>
      </c>
      <c r="F14" s="7">
        <v>6</v>
      </c>
      <c r="G14" s="7">
        <v>0</v>
      </c>
      <c r="H14" s="7">
        <v>4</v>
      </c>
      <c r="I14" s="7">
        <v>1</v>
      </c>
      <c r="J14" s="7">
        <v>0.625</v>
      </c>
      <c r="K14" s="7">
        <v>0.769230769230769</v>
      </c>
      <c r="L14" s="7">
        <v>0.6</v>
      </c>
      <c r="M14" s="7">
        <v>0.4</v>
      </c>
      <c r="N14" s="7">
        <v>0.7</v>
      </c>
    </row>
    <row r="15" spans="1:14">
      <c r="A15" s="6">
        <v>19</v>
      </c>
      <c r="B15" s="7">
        <v>19</v>
      </c>
      <c r="C15" s="7">
        <v>0.606020212173462</v>
      </c>
      <c r="D15" s="7">
        <v>0.0171260833740234</v>
      </c>
      <c r="E15" s="7">
        <v>10</v>
      </c>
      <c r="F15" s="7">
        <v>5</v>
      </c>
      <c r="G15" s="7">
        <v>0</v>
      </c>
      <c r="H15" s="7">
        <v>5</v>
      </c>
      <c r="I15" s="7">
        <v>1</v>
      </c>
      <c r="J15" s="7">
        <v>0.666666666666667</v>
      </c>
      <c r="K15" s="7">
        <v>0.8</v>
      </c>
      <c r="L15" s="7">
        <v>0.5</v>
      </c>
      <c r="M15" s="7">
        <v>0.5</v>
      </c>
      <c r="N15" s="7">
        <v>0.75</v>
      </c>
    </row>
    <row r="16" s="2" customFormat="1" spans="1:14">
      <c r="A16" s="10">
        <v>47</v>
      </c>
      <c r="B16" s="11">
        <v>47</v>
      </c>
      <c r="C16" s="11">
        <v>0.609992265701294</v>
      </c>
      <c r="D16" s="11">
        <v>0.0307860374450684</v>
      </c>
      <c r="E16" s="11">
        <v>10</v>
      </c>
      <c r="F16" s="11">
        <v>6</v>
      </c>
      <c r="G16" s="11">
        <v>0</v>
      </c>
      <c r="H16" s="11">
        <v>4</v>
      </c>
      <c r="I16" s="11">
        <v>1</v>
      </c>
      <c r="J16" s="11">
        <v>0.625</v>
      </c>
      <c r="K16" s="11">
        <v>0.769230769230769</v>
      </c>
      <c r="L16" s="11">
        <v>0.6</v>
      </c>
      <c r="M16" s="11">
        <v>0.4</v>
      </c>
      <c r="N16" s="11">
        <v>0.7</v>
      </c>
    </row>
    <row r="17" spans="1:14">
      <c r="A17" s="6">
        <v>23</v>
      </c>
      <c r="B17" s="7">
        <v>23</v>
      </c>
      <c r="C17" s="7">
        <v>0.616737127304077</v>
      </c>
      <c r="D17" s="7">
        <v>0.0296386480331421</v>
      </c>
      <c r="E17" s="7">
        <v>10</v>
      </c>
      <c r="F17" s="7">
        <v>6</v>
      </c>
      <c r="G17" s="7">
        <v>0</v>
      </c>
      <c r="H17" s="7">
        <v>4</v>
      </c>
      <c r="I17" s="7">
        <v>1</v>
      </c>
      <c r="J17" s="7">
        <v>0.625</v>
      </c>
      <c r="K17" s="7">
        <v>0.769230769230769</v>
      </c>
      <c r="L17" s="7">
        <v>0.6</v>
      </c>
      <c r="M17" s="7">
        <v>0.4</v>
      </c>
      <c r="N17" s="7">
        <v>0.7</v>
      </c>
    </row>
    <row r="18" spans="1:14">
      <c r="A18" s="6">
        <v>62</v>
      </c>
      <c r="B18" s="7">
        <v>62</v>
      </c>
      <c r="C18" s="7">
        <v>0.626335144042969</v>
      </c>
      <c r="D18" s="7">
        <v>0.0125883817672729</v>
      </c>
      <c r="E18" s="7">
        <v>10</v>
      </c>
      <c r="F18" s="7">
        <v>8</v>
      </c>
      <c r="G18" s="7">
        <v>0</v>
      </c>
      <c r="H18" s="7">
        <v>2</v>
      </c>
      <c r="I18" s="7">
        <v>1</v>
      </c>
      <c r="J18" s="7">
        <v>0.555555555555556</v>
      </c>
      <c r="K18" s="7">
        <v>0.714285714285714</v>
      </c>
      <c r="L18" s="7">
        <v>0.8</v>
      </c>
      <c r="M18" s="7">
        <v>0.2</v>
      </c>
      <c r="N18" s="7">
        <v>0.6</v>
      </c>
    </row>
    <row r="19" spans="1:14">
      <c r="A19" s="6">
        <v>3</v>
      </c>
      <c r="B19" s="7">
        <v>3</v>
      </c>
      <c r="C19" s="7">
        <v>0.65697968006134</v>
      </c>
      <c r="D19" s="7">
        <v>0.0191965103149414</v>
      </c>
      <c r="E19" s="7">
        <v>10</v>
      </c>
      <c r="F19" s="7">
        <v>6</v>
      </c>
      <c r="G19" s="7">
        <v>0</v>
      </c>
      <c r="H19" s="7">
        <v>4</v>
      </c>
      <c r="I19" s="7">
        <v>1</v>
      </c>
      <c r="J19" s="7">
        <v>0.625</v>
      </c>
      <c r="K19" s="7">
        <v>0.769230769230769</v>
      </c>
      <c r="L19" s="7">
        <v>0.6</v>
      </c>
      <c r="M19" s="7">
        <v>0.4</v>
      </c>
      <c r="N19" s="7">
        <v>0.7</v>
      </c>
    </row>
    <row r="20" s="2" customFormat="1" spans="1:14">
      <c r="A20" s="10">
        <v>77</v>
      </c>
      <c r="B20" s="11">
        <v>77</v>
      </c>
      <c r="C20" s="11">
        <v>0.663548707962036</v>
      </c>
      <c r="D20" s="11">
        <v>0.0263123512268066</v>
      </c>
      <c r="E20" s="11">
        <v>10</v>
      </c>
      <c r="F20" s="11">
        <v>7</v>
      </c>
      <c r="G20" s="11">
        <v>0</v>
      </c>
      <c r="H20" s="11">
        <v>3</v>
      </c>
      <c r="I20" s="11">
        <v>1</v>
      </c>
      <c r="J20" s="11">
        <v>0.588235294117647</v>
      </c>
      <c r="K20" s="11">
        <v>0.740740740740741</v>
      </c>
      <c r="L20" s="11">
        <v>0.7</v>
      </c>
      <c r="M20" s="11">
        <v>0.3</v>
      </c>
      <c r="N20" s="11">
        <v>0.65</v>
      </c>
    </row>
    <row r="21" spans="1:14">
      <c r="A21" s="6">
        <v>57</v>
      </c>
      <c r="B21" s="7">
        <v>57</v>
      </c>
      <c r="C21" s="7">
        <v>0.703205585479736</v>
      </c>
      <c r="D21" s="7">
        <v>0.0240179300308228</v>
      </c>
      <c r="E21" s="7">
        <v>10</v>
      </c>
      <c r="F21" s="7">
        <v>4</v>
      </c>
      <c r="G21" s="7">
        <v>0</v>
      </c>
      <c r="H21" s="7">
        <v>6</v>
      </c>
      <c r="I21" s="7">
        <v>1</v>
      </c>
      <c r="J21" s="7">
        <v>0.714285714285714</v>
      </c>
      <c r="K21" s="7">
        <v>0.833333333333333</v>
      </c>
      <c r="L21" s="7">
        <v>0.4</v>
      </c>
      <c r="M21" s="7">
        <v>0.6</v>
      </c>
      <c r="N21" s="7">
        <v>0.8</v>
      </c>
    </row>
    <row r="22" spans="1:14">
      <c r="A22" s="6">
        <v>84</v>
      </c>
      <c r="B22" s="7">
        <v>84</v>
      </c>
      <c r="C22" s="7">
        <v>0.710006833076477</v>
      </c>
      <c r="D22" s="7">
        <v>0.00908374786376953</v>
      </c>
      <c r="E22" s="7">
        <v>10</v>
      </c>
      <c r="F22" s="7">
        <v>5</v>
      </c>
      <c r="G22" s="7">
        <v>0</v>
      </c>
      <c r="H22" s="7">
        <v>5</v>
      </c>
      <c r="I22" s="7">
        <v>1</v>
      </c>
      <c r="J22" s="7">
        <v>0.666666666666667</v>
      </c>
      <c r="K22" s="7">
        <v>0.8</v>
      </c>
      <c r="L22" s="7">
        <v>0.5</v>
      </c>
      <c r="M22" s="7">
        <v>0.5</v>
      </c>
      <c r="N22" s="7">
        <v>0.75</v>
      </c>
    </row>
    <row r="23" s="2" customFormat="1" spans="1:14">
      <c r="A23" s="10">
        <v>5</v>
      </c>
      <c r="B23" s="11">
        <v>5</v>
      </c>
      <c r="C23" s="11">
        <v>0.759477138519287</v>
      </c>
      <c r="D23" s="11">
        <v>0.0228502750396729</v>
      </c>
      <c r="E23" s="11">
        <v>10</v>
      </c>
      <c r="F23" s="11">
        <v>6</v>
      </c>
      <c r="G23" s="11">
        <v>0</v>
      </c>
      <c r="H23" s="11">
        <v>4</v>
      </c>
      <c r="I23" s="11">
        <v>1</v>
      </c>
      <c r="J23" s="11">
        <v>0.625</v>
      </c>
      <c r="K23" s="11">
        <v>0.769230769230769</v>
      </c>
      <c r="L23" s="11">
        <v>0.6</v>
      </c>
      <c r="M23" s="11">
        <v>0.4</v>
      </c>
      <c r="N23" s="11">
        <v>0.7</v>
      </c>
    </row>
    <row r="24" spans="3:14">
      <c r="C24" s="5">
        <f>AVERAGE(C2:C23)</f>
        <v>0.569141496311535</v>
      </c>
      <c r="D24" s="5">
        <f>AVERAGE(D2:D23)</f>
        <v>0.0422206900336526</v>
      </c>
      <c r="J24" s="5">
        <f>AVERAGE(J2:J23)</f>
        <v>0.639376962906375</v>
      </c>
      <c r="K24" s="5">
        <f>AVERAGE(K2:K23)</f>
        <v>0.778998778998779</v>
      </c>
      <c r="L24" s="5">
        <f>AVERAGE(L2:L23)</f>
        <v>0.572727272727273</v>
      </c>
      <c r="M24" s="5">
        <f>AVERAGE(M2:M23)</f>
        <v>0.427272727272727</v>
      </c>
      <c r="N24" s="5">
        <f>AVERAGE(N2:N23)</f>
        <v>0.713636363636364</v>
      </c>
    </row>
    <row r="26" spans="3:6">
      <c r="C26" s="12" t="s">
        <v>13</v>
      </c>
      <c r="D26" s="5" t="s">
        <v>14</v>
      </c>
      <c r="E26" s="5"/>
      <c r="F26" s="5" t="s">
        <v>26</v>
      </c>
    </row>
    <row r="27" s="3" customFormat="1" spans="3:8">
      <c r="C27" s="16" t="s">
        <v>15</v>
      </c>
      <c r="D27" s="16">
        <f>COUNTIF(C2:C23,"&lt;0.46")-COUNTIF(C2:C23,"&lt;0.385")</f>
        <v>3</v>
      </c>
      <c r="E27" s="16">
        <v>3</v>
      </c>
      <c r="F27" s="39"/>
      <c r="G27"/>
      <c r="H27"/>
    </row>
    <row r="28" spans="3:8">
      <c r="C28" s="5" t="s">
        <v>16</v>
      </c>
      <c r="D28" s="5">
        <f>COUNTIF(C2:C23,"&lt;0.535")-COUNTIF(C2:C23,"&lt;0.46")</f>
        <v>4</v>
      </c>
      <c r="E28" s="5">
        <v>5</v>
      </c>
      <c r="F28" s="39">
        <v>0.04</v>
      </c>
      <c r="G28">
        <v>-20</v>
      </c>
      <c r="H28">
        <v>480</v>
      </c>
    </row>
    <row r="29" s="4" customFormat="1" spans="3:8">
      <c r="C29" s="17" t="s">
        <v>17</v>
      </c>
      <c r="D29" s="17">
        <f>COUNTIF(C2:C23,"&lt;0.61")-COUNTIF(C2:C23,"&lt;0.535")</f>
        <v>8</v>
      </c>
      <c r="E29" s="17">
        <v>8</v>
      </c>
      <c r="F29" s="40">
        <v>0.08</v>
      </c>
      <c r="G29" s="3">
        <v>-40</v>
      </c>
      <c r="H29" s="3">
        <v>460</v>
      </c>
    </row>
    <row r="30" spans="3:8">
      <c r="C30" s="5" t="s">
        <v>18</v>
      </c>
      <c r="D30" s="5">
        <f>COUNTIF(C2:C23,"&lt;0.685")-COUNTIF(C2:C23,"&lt;0.61")</f>
        <v>4</v>
      </c>
      <c r="E30" s="5">
        <v>5</v>
      </c>
      <c r="F30" s="39">
        <v>0.12</v>
      </c>
      <c r="G30">
        <v>-60</v>
      </c>
      <c r="H30">
        <v>440</v>
      </c>
    </row>
    <row r="31" s="3" customFormat="1" spans="3:8">
      <c r="C31" s="16" t="s">
        <v>19</v>
      </c>
      <c r="D31" s="16">
        <f>COUNTIF(C2:C23,"&lt;0.76")-COUNTIF(C2:C23,"&lt;0.685")</f>
        <v>3</v>
      </c>
      <c r="E31" s="16">
        <v>3</v>
      </c>
      <c r="F31" s="41">
        <v>0.16</v>
      </c>
      <c r="G31" s="42">
        <v>-80</v>
      </c>
      <c r="H31" s="42">
        <v>420</v>
      </c>
    </row>
    <row r="32" spans="3:5">
      <c r="C32" s="5" t="s">
        <v>20</v>
      </c>
      <c r="D32" s="5">
        <f>COUNTIF(C2:C23,"&lt;0.835")-COUNTIF(C2:C23,"&lt;0.76")</f>
        <v>0</v>
      </c>
      <c r="E32" s="5"/>
    </row>
    <row r="33" s="14" customFormat="1" spans="3:5">
      <c r="C33" s="13" t="s">
        <v>21</v>
      </c>
      <c r="D33" s="13">
        <f>COUNTIF(C2:C23,"&lt;0.91")-COUNTIF(C2:C23,"&lt;0.835")</f>
        <v>0</v>
      </c>
      <c r="E33" s="13"/>
    </row>
    <row r="34" spans="3:5">
      <c r="C34" s="5" t="s">
        <v>22</v>
      </c>
      <c r="D34" s="5">
        <f>COUNTIF(C2:C23,"&lt;0.985")-COUNTIF(C2:C23,"&lt;0.91")</f>
        <v>0</v>
      </c>
      <c r="E34" s="5"/>
    </row>
    <row r="35" spans="3:5">
      <c r="C35" s="5" t="s">
        <v>23</v>
      </c>
      <c r="D35" s="5">
        <f>COUNTIF(C2:C23,"&lt;1.06")-COUNTIF(C2:C23,"&lt;0.985")</f>
        <v>0</v>
      </c>
      <c r="E35" s="5"/>
    </row>
    <row r="36" spans="3:5">
      <c r="C36" s="5" t="s">
        <v>24</v>
      </c>
      <c r="D36" s="5">
        <f>COUNTIF(C2:C23,"&lt;1.135")-COUNTIF(C2:C23,"&lt;1.06")</f>
        <v>0</v>
      </c>
      <c r="E36" s="5"/>
    </row>
    <row r="37" spans="3:5">
      <c r="C37" s="5" t="s">
        <v>25</v>
      </c>
      <c r="D37" s="5">
        <f>COUNTIF(C2:C23,"&lt;1.21")-COUNTIF(C2:C23,"&lt;1.135")</f>
        <v>0</v>
      </c>
      <c r="E37" s="5"/>
    </row>
    <row r="38" spans="7:8">
      <c r="G38" s="5">
        <v>0.57</v>
      </c>
      <c r="H38" s="5">
        <v>0.041</v>
      </c>
    </row>
    <row r="39" spans="7:8">
      <c r="G39" s="5">
        <v>0.725</v>
      </c>
      <c r="H39" s="5">
        <v>0.076</v>
      </c>
    </row>
    <row r="40" spans="7:8">
      <c r="G40" s="5">
        <v>0.801</v>
      </c>
      <c r="H40" s="5">
        <v>0.094</v>
      </c>
    </row>
  </sheetData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9"/>
  <sheetViews>
    <sheetView workbookViewId="0">
      <selection activeCell="C26" sqref="C26:D30"/>
    </sheetView>
  </sheetViews>
  <sheetFormatPr defaultColWidth="9" defaultRowHeight="13.5"/>
  <cols>
    <col min="3" max="4" width="17.6333333333333" customWidth="1"/>
    <col min="10" max="11" width="12.6333333333333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>
      <c r="A2" s="6">
        <v>0</v>
      </c>
      <c r="B2" s="5">
        <v>0</v>
      </c>
      <c r="C2" s="5">
        <v>0.385983467102051</v>
      </c>
      <c r="D2" s="5">
        <v>0.400498867034912</v>
      </c>
      <c r="E2" s="5">
        <v>10</v>
      </c>
      <c r="F2" s="5">
        <v>4</v>
      </c>
      <c r="G2" s="5">
        <v>0</v>
      </c>
      <c r="H2" s="5">
        <v>6</v>
      </c>
      <c r="I2" s="5">
        <v>1</v>
      </c>
      <c r="J2" s="5">
        <v>0.714285714285714</v>
      </c>
      <c r="K2" s="5">
        <v>0.833333333333333</v>
      </c>
      <c r="L2" s="5">
        <v>0.4</v>
      </c>
      <c r="M2" s="5">
        <v>0.6</v>
      </c>
      <c r="N2" s="5">
        <v>0.8</v>
      </c>
    </row>
    <row r="3" spans="1:14">
      <c r="A3" s="6">
        <v>1</v>
      </c>
      <c r="B3" s="5">
        <v>1</v>
      </c>
      <c r="C3" s="5">
        <v>0.408030271530151</v>
      </c>
      <c r="D3" s="5">
        <v>0.0389866828918457</v>
      </c>
      <c r="E3" s="5">
        <v>10</v>
      </c>
      <c r="F3" s="5">
        <v>4</v>
      </c>
      <c r="G3" s="5">
        <v>0</v>
      </c>
      <c r="H3" s="5">
        <v>6</v>
      </c>
      <c r="I3" s="5">
        <v>1</v>
      </c>
      <c r="J3" s="5">
        <v>0.714285714285714</v>
      </c>
      <c r="K3" s="5">
        <v>0.833333333333333</v>
      </c>
      <c r="L3" s="5">
        <v>0.4</v>
      </c>
      <c r="M3" s="5">
        <v>0.6</v>
      </c>
      <c r="N3" s="5">
        <v>0.8</v>
      </c>
    </row>
    <row r="4" s="2" customFormat="1" spans="1:14">
      <c r="A4" s="10">
        <v>70</v>
      </c>
      <c r="B4" s="11">
        <v>70</v>
      </c>
      <c r="C4" s="11">
        <v>0.448178768157959</v>
      </c>
      <c r="D4" s="11">
        <v>0.033928632736206</v>
      </c>
      <c r="E4" s="11">
        <v>10</v>
      </c>
      <c r="F4" s="11">
        <v>5</v>
      </c>
      <c r="G4" s="11">
        <v>0</v>
      </c>
      <c r="H4" s="11">
        <v>5</v>
      </c>
      <c r="I4" s="11">
        <v>1</v>
      </c>
      <c r="J4" s="11">
        <v>0.666666666666667</v>
      </c>
      <c r="K4" s="11">
        <v>0.8</v>
      </c>
      <c r="L4" s="11">
        <v>0.5</v>
      </c>
      <c r="M4" s="11">
        <v>0.5</v>
      </c>
      <c r="N4" s="11">
        <v>0.75</v>
      </c>
    </row>
    <row r="5" spans="1:14">
      <c r="A5" s="6">
        <v>8</v>
      </c>
      <c r="B5" s="7">
        <v>8</v>
      </c>
      <c r="C5" s="7">
        <v>0.465441465377808</v>
      </c>
      <c r="D5" s="7">
        <v>0.0322824716567993</v>
      </c>
      <c r="E5" s="7">
        <v>10</v>
      </c>
      <c r="F5" s="7">
        <v>6</v>
      </c>
      <c r="G5" s="7">
        <v>0</v>
      </c>
      <c r="H5" s="7">
        <v>4</v>
      </c>
      <c r="I5" s="7">
        <v>1</v>
      </c>
      <c r="J5" s="7">
        <v>0.625</v>
      </c>
      <c r="K5" s="7">
        <v>0.769230769230769</v>
      </c>
      <c r="L5" s="7">
        <v>0.6</v>
      </c>
      <c r="M5" s="7">
        <v>0.4</v>
      </c>
      <c r="N5" s="7">
        <v>0.7</v>
      </c>
    </row>
    <row r="6" spans="1:14">
      <c r="A6" s="6">
        <v>24</v>
      </c>
      <c r="B6" s="7">
        <v>24</v>
      </c>
      <c r="C6" s="7">
        <v>0.466872215270996</v>
      </c>
      <c r="D6" s="7">
        <v>0.0282845497131348</v>
      </c>
      <c r="E6" s="7">
        <v>10</v>
      </c>
      <c r="F6" s="7">
        <v>8</v>
      </c>
      <c r="G6" s="7">
        <v>0</v>
      </c>
      <c r="H6" s="7">
        <v>2</v>
      </c>
      <c r="I6" s="7">
        <v>1</v>
      </c>
      <c r="J6" s="7">
        <v>0.555555555555556</v>
      </c>
      <c r="K6" s="7">
        <v>0.714285714285714</v>
      </c>
      <c r="L6" s="7">
        <v>0.8</v>
      </c>
      <c r="M6" s="7">
        <v>0.2</v>
      </c>
      <c r="N6" s="7">
        <v>0.6</v>
      </c>
    </row>
    <row r="7" spans="1:14">
      <c r="A7" s="6">
        <v>55</v>
      </c>
      <c r="B7" s="7">
        <v>55</v>
      </c>
      <c r="C7" s="7">
        <v>0.471357107162476</v>
      </c>
      <c r="D7" s="7">
        <v>0.00975704193115234</v>
      </c>
      <c r="E7" s="7">
        <v>10</v>
      </c>
      <c r="F7" s="7">
        <v>5</v>
      </c>
      <c r="G7" s="7">
        <v>0</v>
      </c>
      <c r="H7" s="7">
        <v>5</v>
      </c>
      <c r="I7" s="7">
        <v>1</v>
      </c>
      <c r="J7" s="7">
        <v>0.666666666666667</v>
      </c>
      <c r="K7" s="7">
        <v>0.8</v>
      </c>
      <c r="L7" s="7">
        <v>0.5</v>
      </c>
      <c r="M7" s="7">
        <v>0.5</v>
      </c>
      <c r="N7" s="7">
        <v>0.75</v>
      </c>
    </row>
    <row r="8" s="2" customFormat="1" spans="1:14">
      <c r="A8" s="10">
        <v>59</v>
      </c>
      <c r="B8" s="11">
        <v>59</v>
      </c>
      <c r="C8" s="11">
        <v>0.475740194320679</v>
      </c>
      <c r="D8" s="11">
        <v>0.0055694580078125</v>
      </c>
      <c r="E8" s="11">
        <v>10</v>
      </c>
      <c r="F8" s="11">
        <v>6</v>
      </c>
      <c r="G8" s="11">
        <v>0</v>
      </c>
      <c r="H8" s="11">
        <v>4</v>
      </c>
      <c r="I8" s="11">
        <v>1</v>
      </c>
      <c r="J8" s="11">
        <v>0.625</v>
      </c>
      <c r="K8" s="11">
        <v>0.769230769230769</v>
      </c>
      <c r="L8" s="11">
        <v>0.6</v>
      </c>
      <c r="M8" s="11">
        <v>0.4</v>
      </c>
      <c r="N8" s="11">
        <v>0.7</v>
      </c>
    </row>
    <row r="9" spans="1:14">
      <c r="A9" s="6">
        <v>97</v>
      </c>
      <c r="B9" s="7">
        <v>97</v>
      </c>
      <c r="C9" s="7">
        <v>0.535357475280762</v>
      </c>
      <c r="D9" s="7">
        <v>0.0481466054916382</v>
      </c>
      <c r="E9" s="7">
        <v>10</v>
      </c>
      <c r="F9" s="7">
        <v>7</v>
      </c>
      <c r="G9" s="7">
        <v>0</v>
      </c>
      <c r="H9" s="7">
        <v>3</v>
      </c>
      <c r="I9" s="7">
        <v>1</v>
      </c>
      <c r="J9" s="7">
        <v>0.588235294117647</v>
      </c>
      <c r="K9" s="7">
        <v>0.740740740740741</v>
      </c>
      <c r="L9" s="7">
        <v>0.7</v>
      </c>
      <c r="M9" s="7">
        <v>0.3</v>
      </c>
      <c r="N9" s="7">
        <v>0.65</v>
      </c>
    </row>
    <row r="10" spans="1:14">
      <c r="A10" s="6">
        <v>91</v>
      </c>
      <c r="B10" s="7">
        <v>91</v>
      </c>
      <c r="C10" s="7">
        <v>0.553886651992798</v>
      </c>
      <c r="D10" s="7">
        <v>0.0149658918380737</v>
      </c>
      <c r="E10" s="7">
        <v>10</v>
      </c>
      <c r="F10" s="7">
        <v>6</v>
      </c>
      <c r="G10" s="7">
        <v>0</v>
      </c>
      <c r="H10" s="7">
        <v>4</v>
      </c>
      <c r="I10" s="7">
        <v>1</v>
      </c>
      <c r="J10" s="7">
        <v>0.625</v>
      </c>
      <c r="K10" s="7">
        <v>0.769230769230769</v>
      </c>
      <c r="L10" s="7">
        <v>0.6</v>
      </c>
      <c r="M10" s="7">
        <v>0.4</v>
      </c>
      <c r="N10" s="7">
        <v>0.7</v>
      </c>
    </row>
    <row r="11" spans="1:14">
      <c r="A11" s="6">
        <v>28</v>
      </c>
      <c r="B11" s="7">
        <v>28</v>
      </c>
      <c r="C11" s="7">
        <v>0.567909240722656</v>
      </c>
      <c r="D11" s="7">
        <v>0.0131438970565796</v>
      </c>
      <c r="E11" s="7">
        <v>10</v>
      </c>
      <c r="F11" s="7">
        <v>6</v>
      </c>
      <c r="G11" s="7">
        <v>0</v>
      </c>
      <c r="H11" s="7">
        <v>4</v>
      </c>
      <c r="I11" s="7">
        <v>1</v>
      </c>
      <c r="J11" s="7">
        <v>0.625</v>
      </c>
      <c r="K11" s="7">
        <v>0.769230769230769</v>
      </c>
      <c r="L11" s="7">
        <v>0.6</v>
      </c>
      <c r="M11" s="7">
        <v>0.4</v>
      </c>
      <c r="N11" s="7">
        <v>0.7</v>
      </c>
    </row>
    <row r="12" spans="1:14">
      <c r="A12" s="6">
        <v>44</v>
      </c>
      <c r="B12" s="7">
        <v>44</v>
      </c>
      <c r="C12" s="7">
        <v>0.579375267028809</v>
      </c>
      <c r="D12" s="7">
        <v>0.00989007949829102</v>
      </c>
      <c r="E12" s="7">
        <v>10</v>
      </c>
      <c r="F12" s="7">
        <v>6</v>
      </c>
      <c r="G12" s="7">
        <v>0</v>
      </c>
      <c r="H12" s="7">
        <v>4</v>
      </c>
      <c r="I12" s="7">
        <v>1</v>
      </c>
      <c r="J12" s="7">
        <v>0.625</v>
      </c>
      <c r="K12" s="7">
        <v>0.769230769230769</v>
      </c>
      <c r="L12" s="7">
        <v>0.6</v>
      </c>
      <c r="M12" s="7">
        <v>0.4</v>
      </c>
      <c r="N12" s="7">
        <v>0.7</v>
      </c>
    </row>
    <row r="13" spans="1:14">
      <c r="A13" s="6">
        <v>69</v>
      </c>
      <c r="B13" s="7">
        <v>69</v>
      </c>
      <c r="C13" s="7">
        <v>0.590951204299927</v>
      </c>
      <c r="D13" s="7">
        <v>0.0433201789855957</v>
      </c>
      <c r="E13" s="7">
        <v>10</v>
      </c>
      <c r="F13" s="7">
        <v>6</v>
      </c>
      <c r="G13" s="7">
        <v>0</v>
      </c>
      <c r="H13" s="7">
        <v>4</v>
      </c>
      <c r="I13" s="7">
        <v>1</v>
      </c>
      <c r="J13" s="7">
        <v>0.625</v>
      </c>
      <c r="K13" s="7">
        <v>0.769230769230769</v>
      </c>
      <c r="L13" s="7">
        <v>0.6</v>
      </c>
      <c r="M13" s="7">
        <v>0.4</v>
      </c>
      <c r="N13" s="7">
        <v>0.7</v>
      </c>
    </row>
    <row r="14" spans="1:14">
      <c r="A14" s="6">
        <v>19</v>
      </c>
      <c r="B14" s="7">
        <v>19</v>
      </c>
      <c r="C14" s="7">
        <v>0.606020212173462</v>
      </c>
      <c r="D14" s="7">
        <v>0.0171260833740234</v>
      </c>
      <c r="E14" s="7">
        <v>10</v>
      </c>
      <c r="F14" s="7">
        <v>5</v>
      </c>
      <c r="G14" s="7">
        <v>0</v>
      </c>
      <c r="H14" s="7">
        <v>5</v>
      </c>
      <c r="I14" s="7">
        <v>1</v>
      </c>
      <c r="J14" s="7">
        <v>0.666666666666667</v>
      </c>
      <c r="K14" s="7">
        <v>0.8</v>
      </c>
      <c r="L14" s="7">
        <v>0.5</v>
      </c>
      <c r="M14" s="7">
        <v>0.5</v>
      </c>
      <c r="N14" s="7">
        <v>0.75</v>
      </c>
    </row>
    <row r="15" s="2" customFormat="1" spans="1:14">
      <c r="A15" s="10">
        <v>47</v>
      </c>
      <c r="B15" s="11">
        <v>47</v>
      </c>
      <c r="C15" s="11">
        <v>0.609992265701294</v>
      </c>
      <c r="D15" s="11">
        <v>0.0307860374450684</v>
      </c>
      <c r="E15" s="11">
        <v>10</v>
      </c>
      <c r="F15" s="11">
        <v>6</v>
      </c>
      <c r="G15" s="11">
        <v>0</v>
      </c>
      <c r="H15" s="11">
        <v>4</v>
      </c>
      <c r="I15" s="11">
        <v>1</v>
      </c>
      <c r="J15" s="11">
        <v>0.625</v>
      </c>
      <c r="K15" s="11">
        <v>0.769230769230769</v>
      </c>
      <c r="L15" s="11">
        <v>0.6</v>
      </c>
      <c r="M15" s="11">
        <v>0.4</v>
      </c>
      <c r="N15" s="11">
        <v>0.7</v>
      </c>
    </row>
    <row r="16" spans="1:14">
      <c r="A16" s="6">
        <v>62</v>
      </c>
      <c r="B16" s="7">
        <v>62</v>
      </c>
      <c r="C16" s="7">
        <v>0.626335144042969</v>
      </c>
      <c r="D16" s="7">
        <v>0.0125883817672729</v>
      </c>
      <c r="E16" s="7">
        <v>10</v>
      </c>
      <c r="F16" s="7">
        <v>8</v>
      </c>
      <c r="G16" s="7">
        <v>0</v>
      </c>
      <c r="H16" s="7">
        <v>2</v>
      </c>
      <c r="I16" s="7">
        <v>1</v>
      </c>
      <c r="J16" s="7">
        <v>0.555555555555556</v>
      </c>
      <c r="K16" s="7">
        <v>0.714285714285714</v>
      </c>
      <c r="L16" s="7">
        <v>0.8</v>
      </c>
      <c r="M16" s="7">
        <v>0.2</v>
      </c>
      <c r="N16" s="7">
        <v>0.6</v>
      </c>
    </row>
    <row r="17" spans="1:14">
      <c r="A17" s="6">
        <v>3</v>
      </c>
      <c r="B17" s="7">
        <v>3</v>
      </c>
      <c r="C17" s="7">
        <v>0.65697968006134</v>
      </c>
      <c r="D17" s="7">
        <v>0.0191965103149414</v>
      </c>
      <c r="E17" s="7">
        <v>10</v>
      </c>
      <c r="F17" s="7">
        <v>6</v>
      </c>
      <c r="G17" s="7">
        <v>0</v>
      </c>
      <c r="H17" s="7">
        <v>4</v>
      </c>
      <c r="I17" s="7">
        <v>1</v>
      </c>
      <c r="J17" s="7">
        <v>0.625</v>
      </c>
      <c r="K17" s="7">
        <v>0.769230769230769</v>
      </c>
      <c r="L17" s="7">
        <v>0.6</v>
      </c>
      <c r="M17" s="7">
        <v>0.4</v>
      </c>
      <c r="N17" s="7">
        <v>0.7</v>
      </c>
    </row>
    <row r="18" spans="1:14">
      <c r="A18" s="6">
        <v>31</v>
      </c>
      <c r="B18" s="7">
        <v>31</v>
      </c>
      <c r="C18" s="7">
        <v>0.662692546844482</v>
      </c>
      <c r="D18" s="7">
        <v>0.0293089151382446</v>
      </c>
      <c r="E18" s="7">
        <v>10</v>
      </c>
      <c r="F18" s="7">
        <v>6</v>
      </c>
      <c r="G18" s="7">
        <v>0</v>
      </c>
      <c r="H18" s="7">
        <v>4</v>
      </c>
      <c r="I18" s="7">
        <v>1</v>
      </c>
      <c r="J18" s="7">
        <v>0.625</v>
      </c>
      <c r="K18" s="7">
        <v>0.769230769230769</v>
      </c>
      <c r="L18" s="7">
        <v>0.6</v>
      </c>
      <c r="M18" s="7">
        <v>0.4</v>
      </c>
      <c r="N18" s="7">
        <v>0.7</v>
      </c>
    </row>
    <row r="19" s="2" customFormat="1" spans="1:14">
      <c r="A19" s="10">
        <v>77</v>
      </c>
      <c r="B19" s="11">
        <v>77</v>
      </c>
      <c r="C19" s="11">
        <v>0.663548707962036</v>
      </c>
      <c r="D19" s="11">
        <v>0.0263123512268066</v>
      </c>
      <c r="E19" s="11">
        <v>10</v>
      </c>
      <c r="F19" s="11">
        <v>7</v>
      </c>
      <c r="G19" s="11">
        <v>0</v>
      </c>
      <c r="H19" s="11">
        <v>3</v>
      </c>
      <c r="I19" s="11">
        <v>1</v>
      </c>
      <c r="J19" s="11">
        <v>0.588235294117647</v>
      </c>
      <c r="K19" s="11">
        <v>0.740740740740741</v>
      </c>
      <c r="L19" s="11">
        <v>0.7</v>
      </c>
      <c r="M19" s="11">
        <v>0.3</v>
      </c>
      <c r="N19" s="11">
        <v>0.65</v>
      </c>
    </row>
    <row r="20" spans="1:14">
      <c r="A20" s="6">
        <v>57</v>
      </c>
      <c r="B20" s="7">
        <v>57</v>
      </c>
      <c r="C20" s="7">
        <v>0.703205585479736</v>
      </c>
      <c r="D20" s="7">
        <v>0.0240179300308228</v>
      </c>
      <c r="E20" s="7">
        <v>10</v>
      </c>
      <c r="F20" s="7">
        <v>4</v>
      </c>
      <c r="G20" s="7">
        <v>0</v>
      </c>
      <c r="H20" s="7">
        <v>6</v>
      </c>
      <c r="I20" s="7">
        <v>1</v>
      </c>
      <c r="J20" s="7">
        <v>0.714285714285714</v>
      </c>
      <c r="K20" s="7">
        <v>0.833333333333333</v>
      </c>
      <c r="L20" s="7">
        <v>0.4</v>
      </c>
      <c r="M20" s="7">
        <v>0.6</v>
      </c>
      <c r="N20" s="7">
        <v>0.8</v>
      </c>
    </row>
    <row r="21" spans="1:14">
      <c r="A21" s="6">
        <v>84</v>
      </c>
      <c r="B21" s="7">
        <v>84</v>
      </c>
      <c r="C21" s="7">
        <v>0.710006833076477</v>
      </c>
      <c r="D21" s="7">
        <v>0.00908374786376953</v>
      </c>
      <c r="E21" s="7">
        <v>10</v>
      </c>
      <c r="F21" s="7">
        <v>5</v>
      </c>
      <c r="G21" s="7">
        <v>0</v>
      </c>
      <c r="H21" s="7">
        <v>5</v>
      </c>
      <c r="I21" s="7">
        <v>1</v>
      </c>
      <c r="J21" s="7">
        <v>0.666666666666667</v>
      </c>
      <c r="K21" s="7">
        <v>0.8</v>
      </c>
      <c r="L21" s="7">
        <v>0.5</v>
      </c>
      <c r="M21" s="7">
        <v>0.5</v>
      </c>
      <c r="N21" s="7">
        <v>0.75</v>
      </c>
    </row>
    <row r="22" s="2" customFormat="1" spans="1:14">
      <c r="A22" s="10">
        <v>5</v>
      </c>
      <c r="B22" s="11">
        <v>5</v>
      </c>
      <c r="C22" s="11">
        <v>0.759477138519287</v>
      </c>
      <c r="D22" s="11">
        <v>0.0228502750396729</v>
      </c>
      <c r="E22" s="11">
        <v>10</v>
      </c>
      <c r="F22" s="11">
        <v>6</v>
      </c>
      <c r="G22" s="11">
        <v>0</v>
      </c>
      <c r="H22" s="11">
        <v>4</v>
      </c>
      <c r="I22" s="11">
        <v>1</v>
      </c>
      <c r="J22" s="11">
        <v>0.625</v>
      </c>
      <c r="K22" s="11">
        <v>0.769230769230769</v>
      </c>
      <c r="L22" s="11">
        <v>0.6</v>
      </c>
      <c r="M22" s="11">
        <v>0.4</v>
      </c>
      <c r="N22" s="11">
        <v>0.7</v>
      </c>
    </row>
    <row r="23" spans="3:14">
      <c r="C23" s="5">
        <f>AVERAGE(C2:C22)</f>
        <v>0.568921021052769</v>
      </c>
      <c r="D23" s="5">
        <f>AVERAGE(D2:D22)</f>
        <v>0.0414306947163173</v>
      </c>
      <c r="J23" s="5">
        <f>AVERAGE(J2:J22)</f>
        <v>0.635576452803344</v>
      </c>
      <c r="K23" s="5">
        <f>AVERAGE(K2:K22)</f>
        <v>0.776302885826695</v>
      </c>
      <c r="L23" s="5">
        <f>AVERAGE(L2:L22)</f>
        <v>0.580952380952381</v>
      </c>
      <c r="M23" s="5">
        <f>AVERAGE(M2:M22)</f>
        <v>0.419047619047619</v>
      </c>
      <c r="N23" s="5">
        <f>AVERAGE(N2:N22)</f>
        <v>0.709523809523809</v>
      </c>
    </row>
    <row r="25" spans="3:6">
      <c r="C25" s="12" t="s">
        <v>13</v>
      </c>
      <c r="D25" s="5" t="s">
        <v>14</v>
      </c>
      <c r="E25" s="5"/>
      <c r="F25" s="5" t="s">
        <v>26</v>
      </c>
    </row>
    <row r="26" s="3" customFormat="1" spans="3:8">
      <c r="C26" s="16" t="s">
        <v>15</v>
      </c>
      <c r="D26" s="16">
        <f>COUNTIF(C2:C22,"&lt;0.46")-COUNTIF(C2:C22,"&lt;0.385")</f>
        <v>3</v>
      </c>
      <c r="E26" s="16">
        <v>3</v>
      </c>
      <c r="F26" s="39"/>
      <c r="G26"/>
      <c r="H26"/>
    </row>
    <row r="27" spans="3:8">
      <c r="C27" s="5" t="s">
        <v>16</v>
      </c>
      <c r="D27" s="5">
        <f>COUNTIF(C2:C22,"&lt;0.535")-COUNTIF(C2:C22,"&lt;0.46")</f>
        <v>4</v>
      </c>
      <c r="E27" s="5">
        <v>5</v>
      </c>
      <c r="F27" s="39">
        <v>0.04</v>
      </c>
      <c r="G27">
        <v>-20</v>
      </c>
      <c r="H27">
        <v>480</v>
      </c>
    </row>
    <row r="28" s="4" customFormat="1" spans="3:8">
      <c r="C28" s="17" t="s">
        <v>17</v>
      </c>
      <c r="D28" s="17">
        <f>COUNTIF(C2:C22,"&lt;0.61")-COUNTIF(C2:C22,"&lt;0.535")</f>
        <v>7</v>
      </c>
      <c r="E28" s="17">
        <v>8</v>
      </c>
      <c r="F28" s="40">
        <v>0.08</v>
      </c>
      <c r="G28" s="3">
        <v>-40</v>
      </c>
      <c r="H28" s="3">
        <v>460</v>
      </c>
    </row>
    <row r="29" spans="3:8">
      <c r="C29" s="5" t="s">
        <v>18</v>
      </c>
      <c r="D29" s="5">
        <f>COUNTIF(C2:C22,"&lt;0.685")-COUNTIF(C2:C22,"&lt;0.61")</f>
        <v>4</v>
      </c>
      <c r="E29" s="5">
        <v>5</v>
      </c>
      <c r="F29" s="39">
        <v>0.12</v>
      </c>
      <c r="G29">
        <v>-60</v>
      </c>
      <c r="H29">
        <v>440</v>
      </c>
    </row>
    <row r="30" s="3" customFormat="1" spans="3:8">
      <c r="C30" s="16" t="s">
        <v>19</v>
      </c>
      <c r="D30" s="16">
        <f>COUNTIF(C2:C22,"&lt;0.76")-COUNTIF(C2:C22,"&lt;0.685")</f>
        <v>3</v>
      </c>
      <c r="E30" s="16">
        <v>3</v>
      </c>
      <c r="F30" s="41">
        <v>0.16</v>
      </c>
      <c r="G30" s="42">
        <v>-80</v>
      </c>
      <c r="H30" s="42">
        <v>420</v>
      </c>
    </row>
    <row r="31" spans="3:5">
      <c r="C31" s="5" t="s">
        <v>20</v>
      </c>
      <c r="D31" s="5">
        <f>COUNTIF(C2:C22,"&lt;0.835")-COUNTIF(C2:C22,"&lt;0.76")</f>
        <v>0</v>
      </c>
      <c r="E31" s="5"/>
    </row>
    <row r="32" s="14" customFormat="1" spans="3:5">
      <c r="C32" s="13" t="s">
        <v>21</v>
      </c>
      <c r="D32" s="13">
        <f>COUNTIF(C2:C22,"&lt;0.91")-COUNTIF(C2:C22,"&lt;0.835")</f>
        <v>0</v>
      </c>
      <c r="E32" s="13"/>
    </row>
    <row r="33" spans="3:5">
      <c r="C33" s="5" t="s">
        <v>22</v>
      </c>
      <c r="D33" s="5">
        <f>COUNTIF(C2:C22,"&lt;0.985")-COUNTIF(C2:C22,"&lt;0.91")</f>
        <v>0</v>
      </c>
      <c r="E33" s="5"/>
    </row>
    <row r="34" spans="3:5">
      <c r="C34" s="5" t="s">
        <v>23</v>
      </c>
      <c r="D34" s="5">
        <f>COUNTIF(C2:C22,"&lt;1.06")-COUNTIF(C2:C22,"&lt;0.985")</f>
        <v>0</v>
      </c>
      <c r="E34" s="5"/>
    </row>
    <row r="35" spans="3:5">
      <c r="C35" s="5" t="s">
        <v>24</v>
      </c>
      <c r="D35" s="5">
        <f>COUNTIF(C2:C22,"&lt;1.135")-COUNTIF(C2:C22,"&lt;1.06")</f>
        <v>0</v>
      </c>
      <c r="E35" s="5"/>
    </row>
    <row r="36" spans="3:5">
      <c r="C36" s="5" t="s">
        <v>25</v>
      </c>
      <c r="D36" s="5">
        <f>COUNTIF(C2:C22,"&lt;1.21")-COUNTIF(C2:C22,"&lt;1.135")</f>
        <v>0</v>
      </c>
      <c r="E36" s="5"/>
    </row>
    <row r="37" spans="7:8">
      <c r="G37" s="5">
        <v>0.57</v>
      </c>
      <c r="H37" s="5">
        <v>0.041</v>
      </c>
    </row>
    <row r="38" spans="7:8">
      <c r="G38" s="5">
        <v>0.725</v>
      </c>
      <c r="H38" s="5">
        <v>0.076</v>
      </c>
    </row>
    <row r="39" spans="7:8">
      <c r="G39" s="5">
        <v>0.801</v>
      </c>
      <c r="H39" s="5">
        <v>0.094</v>
      </c>
    </row>
  </sheetData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2"/>
  <sheetViews>
    <sheetView topLeftCell="A7" workbookViewId="0">
      <selection activeCell="C29" sqref="C29:D33"/>
    </sheetView>
  </sheetViews>
  <sheetFormatPr defaultColWidth="9" defaultRowHeight="13.5"/>
  <cols>
    <col min="3" max="4" width="19.1333333333333" customWidth="1"/>
    <col min="10" max="11" width="12.6333333333333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>
      <c r="A2" s="6">
        <v>0</v>
      </c>
      <c r="B2" s="5">
        <v>0</v>
      </c>
      <c r="C2" s="5">
        <v>0.385983467102051</v>
      </c>
      <c r="D2" s="5">
        <v>0.400498867034912</v>
      </c>
      <c r="E2" s="5">
        <v>10</v>
      </c>
      <c r="F2" s="5">
        <v>4</v>
      </c>
      <c r="G2" s="5">
        <v>0</v>
      </c>
      <c r="H2" s="5">
        <v>6</v>
      </c>
      <c r="I2" s="5">
        <v>1</v>
      </c>
      <c r="J2" s="5">
        <v>0.714285714285714</v>
      </c>
      <c r="K2" s="5">
        <v>0.833333333333333</v>
      </c>
      <c r="L2" s="5">
        <v>0.4</v>
      </c>
      <c r="M2" s="5">
        <v>0.6</v>
      </c>
      <c r="N2" s="5">
        <v>0.8</v>
      </c>
    </row>
    <row r="3" spans="1:14">
      <c r="A3" s="6">
        <v>1</v>
      </c>
      <c r="B3" s="5">
        <v>1</v>
      </c>
      <c r="C3" s="5">
        <v>0.408030271530151</v>
      </c>
      <c r="D3" s="5">
        <v>0.0389866828918457</v>
      </c>
      <c r="E3" s="5">
        <v>10</v>
      </c>
      <c r="F3" s="5">
        <v>4</v>
      </c>
      <c r="G3" s="5">
        <v>0</v>
      </c>
      <c r="H3" s="5">
        <v>6</v>
      </c>
      <c r="I3" s="5">
        <v>1</v>
      </c>
      <c r="J3" s="5">
        <v>0.714285714285714</v>
      </c>
      <c r="K3" s="5">
        <v>0.833333333333333</v>
      </c>
      <c r="L3" s="5">
        <v>0.4</v>
      </c>
      <c r="M3" s="5">
        <v>0.6</v>
      </c>
      <c r="N3" s="5">
        <v>0.8</v>
      </c>
    </row>
    <row r="4" s="2" customFormat="1" spans="1:14">
      <c r="A4" s="10">
        <v>87</v>
      </c>
      <c r="B4" s="11">
        <v>87</v>
      </c>
      <c r="C4" s="11">
        <v>0.426350593566894</v>
      </c>
      <c r="D4" s="11">
        <v>0.0639957189559937</v>
      </c>
      <c r="E4" s="11">
        <v>10</v>
      </c>
      <c r="F4" s="11">
        <v>7</v>
      </c>
      <c r="G4" s="11">
        <v>0</v>
      </c>
      <c r="H4" s="11">
        <v>3</v>
      </c>
      <c r="I4" s="11">
        <v>1</v>
      </c>
      <c r="J4" s="11">
        <v>0.588235294117647</v>
      </c>
      <c r="K4" s="11">
        <v>0.740740740740741</v>
      </c>
      <c r="L4" s="11">
        <v>0.7</v>
      </c>
      <c r="M4" s="11">
        <v>0.3</v>
      </c>
      <c r="N4" s="11">
        <v>0.65</v>
      </c>
    </row>
    <row r="5" spans="1:14">
      <c r="A5" s="6">
        <v>8</v>
      </c>
      <c r="B5" s="7">
        <v>8</v>
      </c>
      <c r="C5" s="7">
        <v>0.465441465377808</v>
      </c>
      <c r="D5" s="7">
        <v>0.0322824716567993</v>
      </c>
      <c r="E5" s="7">
        <v>10</v>
      </c>
      <c r="F5" s="7">
        <v>6</v>
      </c>
      <c r="G5" s="7">
        <v>0</v>
      </c>
      <c r="H5" s="7">
        <v>4</v>
      </c>
      <c r="I5" s="7">
        <v>1</v>
      </c>
      <c r="J5" s="7">
        <v>0.625</v>
      </c>
      <c r="K5" s="7">
        <v>0.769230769230769</v>
      </c>
      <c r="L5" s="7">
        <v>0.6</v>
      </c>
      <c r="M5" s="7">
        <v>0.4</v>
      </c>
      <c r="N5" s="7">
        <v>0.7</v>
      </c>
    </row>
    <row r="6" spans="1:14">
      <c r="A6" s="6">
        <v>24</v>
      </c>
      <c r="B6" s="7">
        <v>24</v>
      </c>
      <c r="C6" s="7">
        <v>0.466872215270996</v>
      </c>
      <c r="D6" s="7">
        <v>0.0282845497131348</v>
      </c>
      <c r="E6" s="7">
        <v>10</v>
      </c>
      <c r="F6" s="7">
        <v>8</v>
      </c>
      <c r="G6" s="7">
        <v>0</v>
      </c>
      <c r="H6" s="7">
        <v>2</v>
      </c>
      <c r="I6" s="7">
        <v>1</v>
      </c>
      <c r="J6" s="7">
        <v>0.555555555555556</v>
      </c>
      <c r="K6" s="7">
        <v>0.714285714285714</v>
      </c>
      <c r="L6" s="7">
        <v>0.8</v>
      </c>
      <c r="M6" s="7">
        <v>0.2</v>
      </c>
      <c r="N6" s="7">
        <v>0.6</v>
      </c>
    </row>
    <row r="7" spans="1:14">
      <c r="A7" s="6">
        <v>29</v>
      </c>
      <c r="B7" s="7">
        <v>29</v>
      </c>
      <c r="C7" s="7">
        <v>0.47124719619751</v>
      </c>
      <c r="D7" s="7">
        <v>0.0666677951812744</v>
      </c>
      <c r="E7" s="7">
        <v>10</v>
      </c>
      <c r="F7" s="7">
        <v>4</v>
      </c>
      <c r="G7" s="7">
        <v>0</v>
      </c>
      <c r="H7" s="7">
        <v>6</v>
      </c>
      <c r="I7" s="7">
        <v>1</v>
      </c>
      <c r="J7" s="7">
        <v>0.714285714285714</v>
      </c>
      <c r="K7" s="7">
        <v>0.833333333333333</v>
      </c>
      <c r="L7" s="7">
        <v>0.4</v>
      </c>
      <c r="M7" s="7">
        <v>0.6</v>
      </c>
      <c r="N7" s="7">
        <v>0.8</v>
      </c>
    </row>
    <row r="8" spans="1:14">
      <c r="A8" s="6">
        <v>85</v>
      </c>
      <c r="B8" s="7">
        <v>85</v>
      </c>
      <c r="C8" s="7">
        <v>0.517606735229492</v>
      </c>
      <c r="D8" s="7">
        <v>0.0504281520843506</v>
      </c>
      <c r="E8" s="7">
        <v>10</v>
      </c>
      <c r="F8" s="7">
        <v>6</v>
      </c>
      <c r="G8" s="7">
        <v>0</v>
      </c>
      <c r="H8" s="7">
        <v>4</v>
      </c>
      <c r="I8" s="7">
        <v>1</v>
      </c>
      <c r="J8" s="7">
        <v>0.625</v>
      </c>
      <c r="K8" s="7">
        <v>0.769230769230769</v>
      </c>
      <c r="L8" s="7">
        <v>0.6</v>
      </c>
      <c r="M8" s="7">
        <v>0.4</v>
      </c>
      <c r="N8" s="7">
        <v>0.7</v>
      </c>
    </row>
    <row r="9" s="2" customFormat="1" spans="1:14">
      <c r="A9" s="10">
        <v>20</v>
      </c>
      <c r="B9" s="11">
        <v>20</v>
      </c>
      <c r="C9" s="11">
        <v>0.523208141326904</v>
      </c>
      <c r="D9" s="11">
        <v>0.0386615991592407</v>
      </c>
      <c r="E9" s="11">
        <v>10</v>
      </c>
      <c r="F9" s="11">
        <v>4</v>
      </c>
      <c r="G9" s="11">
        <v>0</v>
      </c>
      <c r="H9" s="11">
        <v>6</v>
      </c>
      <c r="I9" s="11">
        <v>1</v>
      </c>
      <c r="J9" s="11">
        <v>0.714285714285714</v>
      </c>
      <c r="K9" s="11">
        <v>0.833333333333333</v>
      </c>
      <c r="L9" s="11">
        <v>0.4</v>
      </c>
      <c r="M9" s="11">
        <v>0.6</v>
      </c>
      <c r="N9" s="11">
        <v>0.8</v>
      </c>
    </row>
    <row r="10" spans="1:14">
      <c r="A10" s="6">
        <v>88</v>
      </c>
      <c r="B10" s="7">
        <v>88</v>
      </c>
      <c r="C10" s="7">
        <v>0.608068227767944</v>
      </c>
      <c r="D10" s="7">
        <v>0.0860852003097534</v>
      </c>
      <c r="E10" s="7">
        <v>10</v>
      </c>
      <c r="F10" s="7">
        <v>8</v>
      </c>
      <c r="G10" s="7">
        <v>0</v>
      </c>
      <c r="H10" s="7">
        <v>2</v>
      </c>
      <c r="I10" s="7">
        <v>1</v>
      </c>
      <c r="J10" s="7">
        <v>0.555555555555556</v>
      </c>
      <c r="K10" s="7">
        <v>0.714285714285714</v>
      </c>
      <c r="L10" s="7">
        <v>0.8</v>
      </c>
      <c r="M10" s="7">
        <v>0.2</v>
      </c>
      <c r="N10" s="7">
        <v>0.6</v>
      </c>
    </row>
    <row r="11" spans="1:14">
      <c r="A11" s="6">
        <v>73</v>
      </c>
      <c r="B11" s="7">
        <v>73</v>
      </c>
      <c r="C11" s="7">
        <v>0.548654079437256</v>
      </c>
      <c r="D11" s="7">
        <v>0.0963666439056396</v>
      </c>
      <c r="E11" s="7">
        <v>10</v>
      </c>
      <c r="F11" s="7">
        <v>3</v>
      </c>
      <c r="G11" s="7">
        <v>0</v>
      </c>
      <c r="H11" s="7">
        <v>7</v>
      </c>
      <c r="I11" s="7">
        <v>1</v>
      </c>
      <c r="J11" s="7">
        <v>0.769230769230769</v>
      </c>
      <c r="K11" s="7">
        <v>0.869565217391304</v>
      </c>
      <c r="L11" s="7">
        <v>0.3</v>
      </c>
      <c r="M11" s="7">
        <v>0.7</v>
      </c>
      <c r="N11" s="7">
        <v>0.85</v>
      </c>
    </row>
    <row r="12" spans="1:14">
      <c r="A12" s="6">
        <v>75</v>
      </c>
      <c r="B12" s="7">
        <v>75</v>
      </c>
      <c r="C12" s="7">
        <v>0.550477266311646</v>
      </c>
      <c r="D12" s="7">
        <v>0.0850745439529419</v>
      </c>
      <c r="E12" s="7">
        <v>10</v>
      </c>
      <c r="F12" s="7">
        <v>6</v>
      </c>
      <c r="G12" s="7">
        <v>0</v>
      </c>
      <c r="H12" s="7">
        <v>4</v>
      </c>
      <c r="I12" s="7">
        <v>1</v>
      </c>
      <c r="J12" s="7">
        <v>0.625</v>
      </c>
      <c r="K12" s="7">
        <v>0.769230769230769</v>
      </c>
      <c r="L12" s="7">
        <v>0.6</v>
      </c>
      <c r="M12" s="7">
        <v>0.4</v>
      </c>
      <c r="N12" s="7">
        <v>0.7</v>
      </c>
    </row>
    <row r="13" spans="1:14">
      <c r="A13" s="6">
        <v>21</v>
      </c>
      <c r="B13" s="7">
        <v>21</v>
      </c>
      <c r="C13" s="7">
        <v>0.58139967918396</v>
      </c>
      <c r="D13" s="7">
        <v>0.0861740112304687</v>
      </c>
      <c r="E13" s="7">
        <v>10</v>
      </c>
      <c r="F13" s="7">
        <v>2</v>
      </c>
      <c r="G13" s="7">
        <v>0</v>
      </c>
      <c r="H13" s="7">
        <v>8</v>
      </c>
      <c r="I13" s="7">
        <v>1</v>
      </c>
      <c r="J13" s="7">
        <v>0.833333333333333</v>
      </c>
      <c r="K13" s="7">
        <v>0.909090909090909</v>
      </c>
      <c r="L13" s="7">
        <v>0.2</v>
      </c>
      <c r="M13" s="7">
        <v>0.8</v>
      </c>
      <c r="N13" s="7">
        <v>0.9</v>
      </c>
    </row>
    <row r="14" spans="1:14">
      <c r="A14" s="6">
        <v>39</v>
      </c>
      <c r="B14" s="7">
        <v>39</v>
      </c>
      <c r="C14" s="7">
        <v>0.573268890380859</v>
      </c>
      <c r="D14" s="7">
        <v>0.126465439796448</v>
      </c>
      <c r="E14" s="7">
        <v>10</v>
      </c>
      <c r="F14" s="7">
        <v>6</v>
      </c>
      <c r="G14" s="7">
        <v>0</v>
      </c>
      <c r="H14" s="7">
        <v>4</v>
      </c>
      <c r="I14" s="7">
        <v>1</v>
      </c>
      <c r="J14" s="7">
        <v>0.625</v>
      </c>
      <c r="K14" s="7">
        <v>0.769230769230769</v>
      </c>
      <c r="L14" s="7">
        <v>0.6</v>
      </c>
      <c r="M14" s="7">
        <v>0.4</v>
      </c>
      <c r="N14" s="7">
        <v>0.7</v>
      </c>
    </row>
    <row r="15" spans="1:14">
      <c r="A15" s="6">
        <v>4</v>
      </c>
      <c r="B15" s="7">
        <v>4</v>
      </c>
      <c r="C15" s="7">
        <v>0.600152254104614</v>
      </c>
      <c r="D15" s="7">
        <v>0.0940033197402954</v>
      </c>
      <c r="E15" s="7">
        <v>10</v>
      </c>
      <c r="F15" s="7">
        <v>8</v>
      </c>
      <c r="G15" s="7">
        <v>0</v>
      </c>
      <c r="H15" s="7">
        <v>2</v>
      </c>
      <c r="I15" s="7">
        <v>1</v>
      </c>
      <c r="J15" s="7">
        <v>0.555555555555556</v>
      </c>
      <c r="K15" s="7">
        <v>0.714285714285714</v>
      </c>
      <c r="L15" s="7">
        <v>0.8</v>
      </c>
      <c r="M15" s="7">
        <v>0.2</v>
      </c>
      <c r="N15" s="7">
        <v>0.6</v>
      </c>
    </row>
    <row r="16" spans="1:14">
      <c r="A16" s="6">
        <v>92</v>
      </c>
      <c r="B16" s="7">
        <v>92</v>
      </c>
      <c r="C16" s="7">
        <v>0.574087619781494</v>
      </c>
      <c r="D16" s="7">
        <v>0.0875744819641113</v>
      </c>
      <c r="E16" s="7">
        <v>10</v>
      </c>
      <c r="F16" s="7">
        <v>5</v>
      </c>
      <c r="G16" s="7">
        <v>0</v>
      </c>
      <c r="H16" s="7">
        <v>5</v>
      </c>
      <c r="I16" s="7">
        <v>1</v>
      </c>
      <c r="J16" s="7">
        <v>0.666666666666667</v>
      </c>
      <c r="K16" s="7">
        <v>0.8</v>
      </c>
      <c r="L16" s="7">
        <v>0.5</v>
      </c>
      <c r="M16" s="7">
        <v>0.5</v>
      </c>
      <c r="N16" s="7">
        <v>0.75</v>
      </c>
    </row>
    <row r="17" s="2" customFormat="1" spans="1:14">
      <c r="A17" s="10">
        <v>50</v>
      </c>
      <c r="B17" s="11">
        <v>50</v>
      </c>
      <c r="C17" s="11">
        <v>0.595445394515991</v>
      </c>
      <c r="D17" s="11">
        <v>0.0854651927947998</v>
      </c>
      <c r="E17" s="11">
        <v>10</v>
      </c>
      <c r="F17" s="11">
        <v>5</v>
      </c>
      <c r="G17" s="11">
        <v>0</v>
      </c>
      <c r="H17" s="11">
        <v>5</v>
      </c>
      <c r="I17" s="11">
        <v>1</v>
      </c>
      <c r="J17" s="11">
        <v>0.666666666666667</v>
      </c>
      <c r="K17" s="11">
        <v>0.8</v>
      </c>
      <c r="L17" s="11">
        <v>0.5</v>
      </c>
      <c r="M17" s="11">
        <v>0.5</v>
      </c>
      <c r="N17" s="11">
        <v>0.75</v>
      </c>
    </row>
    <row r="18" spans="1:14">
      <c r="A18" s="6">
        <v>23</v>
      </c>
      <c r="B18" s="7">
        <v>23</v>
      </c>
      <c r="C18" s="7">
        <v>0.616737127304077</v>
      </c>
      <c r="D18" s="7">
        <v>0.0296386480331421</v>
      </c>
      <c r="E18" s="7">
        <v>10</v>
      </c>
      <c r="F18" s="7">
        <v>6</v>
      </c>
      <c r="G18" s="7">
        <v>0</v>
      </c>
      <c r="H18" s="7">
        <v>4</v>
      </c>
      <c r="I18" s="7">
        <v>1</v>
      </c>
      <c r="J18" s="7">
        <v>0.625</v>
      </c>
      <c r="K18" s="7">
        <v>0.769230769230769</v>
      </c>
      <c r="L18" s="7">
        <v>0.6</v>
      </c>
      <c r="M18" s="7">
        <v>0.4</v>
      </c>
      <c r="N18" s="7">
        <v>0.7</v>
      </c>
    </row>
    <row r="19" spans="1:14">
      <c r="A19" s="6">
        <v>86</v>
      </c>
      <c r="B19" s="7">
        <v>86</v>
      </c>
      <c r="C19" s="7">
        <v>0.676200747489929</v>
      </c>
      <c r="D19" s="7">
        <v>0.147956132888794</v>
      </c>
      <c r="E19" s="7">
        <v>10</v>
      </c>
      <c r="F19" s="7">
        <v>6</v>
      </c>
      <c r="G19" s="7">
        <v>0</v>
      </c>
      <c r="H19" s="7">
        <v>4</v>
      </c>
      <c r="I19" s="7">
        <v>1</v>
      </c>
      <c r="J19" s="7">
        <v>0.625</v>
      </c>
      <c r="K19" s="7">
        <v>0.769230769230769</v>
      </c>
      <c r="L19" s="7">
        <v>0.6</v>
      </c>
      <c r="M19" s="7">
        <v>0.4</v>
      </c>
      <c r="N19" s="7">
        <v>0.7</v>
      </c>
    </row>
    <row r="20" spans="1:14">
      <c r="A20" s="6">
        <v>98</v>
      </c>
      <c r="B20" s="7">
        <v>98</v>
      </c>
      <c r="C20" s="7">
        <v>0.665632247924805</v>
      </c>
      <c r="D20" s="7">
        <v>0.0312886238098145</v>
      </c>
      <c r="E20" s="7">
        <v>10</v>
      </c>
      <c r="F20" s="7">
        <v>3</v>
      </c>
      <c r="G20" s="7">
        <v>0</v>
      </c>
      <c r="H20" s="7">
        <v>7</v>
      </c>
      <c r="I20" s="7">
        <v>1</v>
      </c>
      <c r="J20" s="7">
        <v>0.769230769230769</v>
      </c>
      <c r="K20" s="7">
        <v>0.869565217391304</v>
      </c>
      <c r="L20" s="7">
        <v>0.3</v>
      </c>
      <c r="M20" s="7">
        <v>0.7</v>
      </c>
      <c r="N20" s="7">
        <v>0.85</v>
      </c>
    </row>
    <row r="21" spans="1:14">
      <c r="A21" s="6">
        <v>31</v>
      </c>
      <c r="B21" s="7">
        <v>31</v>
      </c>
      <c r="C21" s="7">
        <v>0.662692546844482</v>
      </c>
      <c r="D21" s="7">
        <v>0.0293089151382446</v>
      </c>
      <c r="E21" s="7">
        <v>10</v>
      </c>
      <c r="F21" s="7">
        <v>6</v>
      </c>
      <c r="G21" s="7">
        <v>0</v>
      </c>
      <c r="H21" s="7">
        <v>4</v>
      </c>
      <c r="I21" s="7">
        <v>1</v>
      </c>
      <c r="J21" s="7">
        <v>0.625</v>
      </c>
      <c r="K21" s="7">
        <v>0.769230769230769</v>
      </c>
      <c r="L21" s="7">
        <v>0.6</v>
      </c>
      <c r="M21" s="7">
        <v>0.4</v>
      </c>
      <c r="N21" s="7">
        <v>0.7</v>
      </c>
    </row>
    <row r="22" s="2" customFormat="1" spans="1:14">
      <c r="A22" s="10">
        <v>77</v>
      </c>
      <c r="B22" s="11">
        <v>77</v>
      </c>
      <c r="C22" s="11">
        <v>0.663548707962036</v>
      </c>
      <c r="D22" s="11">
        <v>0.0263123512268066</v>
      </c>
      <c r="E22" s="11">
        <v>10</v>
      </c>
      <c r="F22" s="11">
        <v>7</v>
      </c>
      <c r="G22" s="11">
        <v>0</v>
      </c>
      <c r="H22" s="11">
        <v>3</v>
      </c>
      <c r="I22" s="11">
        <v>1</v>
      </c>
      <c r="J22" s="11">
        <v>0.588235294117647</v>
      </c>
      <c r="K22" s="11">
        <v>0.740740740740741</v>
      </c>
      <c r="L22" s="11">
        <v>0.7</v>
      </c>
      <c r="M22" s="11">
        <v>0.3</v>
      </c>
      <c r="N22" s="11">
        <v>0.65</v>
      </c>
    </row>
    <row r="23" spans="1:14">
      <c r="A23" s="6">
        <v>57</v>
      </c>
      <c r="B23" s="7">
        <v>57</v>
      </c>
      <c r="C23" s="7">
        <v>0.703205585479736</v>
      </c>
      <c r="D23" s="7">
        <v>0.0240179300308228</v>
      </c>
      <c r="E23" s="7">
        <v>10</v>
      </c>
      <c r="F23" s="7">
        <v>4</v>
      </c>
      <c r="G23" s="7">
        <v>0</v>
      </c>
      <c r="H23" s="7">
        <v>6</v>
      </c>
      <c r="I23" s="7">
        <v>1</v>
      </c>
      <c r="J23" s="7">
        <v>0.714285714285714</v>
      </c>
      <c r="K23" s="7">
        <v>0.833333333333333</v>
      </c>
      <c r="L23" s="7">
        <v>0.4</v>
      </c>
      <c r="M23" s="7">
        <v>0.6</v>
      </c>
      <c r="N23" s="7">
        <v>0.8</v>
      </c>
    </row>
    <row r="24" spans="1:14">
      <c r="A24" s="6">
        <v>84</v>
      </c>
      <c r="B24" s="7">
        <v>84</v>
      </c>
      <c r="C24" s="7">
        <v>0.710006833076477</v>
      </c>
      <c r="D24" s="7">
        <v>0.00908374786376953</v>
      </c>
      <c r="E24" s="7">
        <v>10</v>
      </c>
      <c r="F24" s="7">
        <v>5</v>
      </c>
      <c r="G24" s="7">
        <v>0</v>
      </c>
      <c r="H24" s="7">
        <v>5</v>
      </c>
      <c r="I24" s="7">
        <v>1</v>
      </c>
      <c r="J24" s="7">
        <v>0.666666666666667</v>
      </c>
      <c r="K24" s="7">
        <v>0.8</v>
      </c>
      <c r="L24" s="7">
        <v>0.5</v>
      </c>
      <c r="M24" s="7">
        <v>0.5</v>
      </c>
      <c r="N24" s="7">
        <v>0.75</v>
      </c>
    </row>
    <row r="25" s="2" customFormat="1" spans="1:14">
      <c r="A25" s="10">
        <v>45</v>
      </c>
      <c r="B25" s="11">
        <v>45</v>
      </c>
      <c r="C25" s="11">
        <v>0.688619375228882</v>
      </c>
      <c r="D25" s="11">
        <v>0.0580793619155884</v>
      </c>
      <c r="E25" s="11">
        <v>10</v>
      </c>
      <c r="F25" s="11">
        <v>5</v>
      </c>
      <c r="G25" s="11">
        <v>0</v>
      </c>
      <c r="H25" s="11">
        <v>5</v>
      </c>
      <c r="I25" s="11">
        <v>1</v>
      </c>
      <c r="J25" s="11">
        <v>0.666666666666667</v>
      </c>
      <c r="K25" s="11">
        <v>0.8</v>
      </c>
      <c r="L25" s="11">
        <v>0.5</v>
      </c>
      <c r="M25" s="11">
        <v>0.5</v>
      </c>
      <c r="N25" s="11">
        <v>0.75</v>
      </c>
    </row>
    <row r="26" spans="3:14">
      <c r="C26" s="5">
        <f>AVERAGE(C2:C25)</f>
        <v>0.570122361183167</v>
      </c>
      <c r="D26" s="5">
        <f>AVERAGE(D2:D25)</f>
        <v>0.075945849219958</v>
      </c>
      <c r="J26" s="5">
        <f>AVERAGE(J2:J25)</f>
        <v>0.659501140199669</v>
      </c>
      <c r="K26" s="5">
        <f>AVERAGE(K2:K25)</f>
        <v>0.792660084145591</v>
      </c>
      <c r="L26" s="5">
        <f>AVERAGE(L2:L25)</f>
        <v>0.533333333333333</v>
      </c>
      <c r="M26" s="5">
        <f>AVERAGE(M2:M25)</f>
        <v>0.466666666666667</v>
      </c>
      <c r="N26" s="5">
        <f>AVERAGE(N2:N25)</f>
        <v>0.733333333333333</v>
      </c>
    </row>
    <row r="28" spans="3:6">
      <c r="C28" s="12" t="s">
        <v>13</v>
      </c>
      <c r="D28" s="5" t="s">
        <v>14</v>
      </c>
      <c r="E28" s="5"/>
      <c r="F28" s="5" t="s">
        <v>26</v>
      </c>
    </row>
    <row r="29" s="3" customFormat="1" spans="3:8">
      <c r="C29" s="16" t="s">
        <v>15</v>
      </c>
      <c r="D29" s="16">
        <f>COUNTIF(C2:C25,"&lt;0.46")-COUNTIF(C2:C25,"&lt;0.385")</f>
        <v>3</v>
      </c>
      <c r="E29" s="16">
        <v>3</v>
      </c>
      <c r="F29" s="39"/>
      <c r="G29"/>
      <c r="H29"/>
    </row>
    <row r="30" spans="3:8">
      <c r="C30" s="5" t="s">
        <v>16</v>
      </c>
      <c r="D30" s="5">
        <f>COUNTIF(C2:C25,"&lt;0.535")-COUNTIF(C2:C25,"&lt;0.46")</f>
        <v>5</v>
      </c>
      <c r="E30" s="5">
        <v>5</v>
      </c>
      <c r="F30" s="39">
        <v>0.04</v>
      </c>
      <c r="G30">
        <v>-20</v>
      </c>
      <c r="H30">
        <v>480</v>
      </c>
    </row>
    <row r="31" s="4" customFormat="1" spans="3:8">
      <c r="C31" s="17" t="s">
        <v>17</v>
      </c>
      <c r="D31" s="17">
        <f>COUNTIF(C2:C25,"&lt;0.61")-COUNTIF(C2:C25,"&lt;0.535")</f>
        <v>8</v>
      </c>
      <c r="E31" s="17">
        <v>9</v>
      </c>
      <c r="F31" s="40">
        <v>0.08</v>
      </c>
      <c r="G31" s="3">
        <v>-40</v>
      </c>
      <c r="H31" s="3">
        <v>460</v>
      </c>
    </row>
    <row r="32" spans="3:8">
      <c r="C32" s="5" t="s">
        <v>18</v>
      </c>
      <c r="D32" s="5">
        <f>COUNTIF(C2:C25,"&lt;0.685")-COUNTIF(C2:C25,"&lt;0.61")</f>
        <v>5</v>
      </c>
      <c r="E32" s="5">
        <v>5</v>
      </c>
      <c r="F32" s="39">
        <v>0.12</v>
      </c>
      <c r="G32">
        <v>-60</v>
      </c>
      <c r="H32">
        <v>440</v>
      </c>
    </row>
    <row r="33" s="3" customFormat="1" spans="3:8">
      <c r="C33" s="16" t="s">
        <v>19</v>
      </c>
      <c r="D33" s="16">
        <f>COUNTIF(C2:C25,"&lt;0.76")-COUNTIF(C2:C25,"&lt;0.685")</f>
        <v>3</v>
      </c>
      <c r="E33" s="16">
        <v>3</v>
      </c>
      <c r="F33" s="41">
        <v>0.16</v>
      </c>
      <c r="G33" s="42">
        <v>-80</v>
      </c>
      <c r="H33" s="42">
        <v>420</v>
      </c>
    </row>
    <row r="34" spans="3:5">
      <c r="C34" s="5" t="s">
        <v>20</v>
      </c>
      <c r="D34" s="5">
        <f>COUNTIF(C2:C25,"&lt;0.835")-COUNTIF(C2:C25,"&lt;0.76")</f>
        <v>0</v>
      </c>
      <c r="E34" s="5"/>
    </row>
    <row r="35" s="14" customFormat="1" spans="3:5">
      <c r="C35" s="13" t="s">
        <v>21</v>
      </c>
      <c r="D35" s="13">
        <f>COUNTIF(C2:C25,"&lt;0.91")-COUNTIF(C2:C25,"&lt;0.835")</f>
        <v>0</v>
      </c>
      <c r="E35" s="13"/>
    </row>
    <row r="36" spans="3:5">
      <c r="C36" s="5" t="s">
        <v>22</v>
      </c>
      <c r="D36" s="5">
        <f>COUNTIF(C2:C25,"&lt;0.985")-COUNTIF(C2:C25,"&lt;0.91")</f>
        <v>0</v>
      </c>
      <c r="E36" s="5"/>
    </row>
    <row r="37" spans="3:5">
      <c r="C37" s="5" t="s">
        <v>23</v>
      </c>
      <c r="D37" s="5">
        <f>COUNTIF(C2:C25,"&lt;1.06")-COUNTIF(C2:C25,"&lt;0.985")</f>
        <v>0</v>
      </c>
      <c r="E37" s="5"/>
    </row>
    <row r="38" spans="3:5">
      <c r="C38" s="5" t="s">
        <v>24</v>
      </c>
      <c r="D38" s="5">
        <f>COUNTIF(C2:C25,"&lt;1.135")-COUNTIF(C2:C25,"&lt;1.06")</f>
        <v>0</v>
      </c>
      <c r="E38" s="5"/>
    </row>
    <row r="39" spans="3:5">
      <c r="C39" s="5" t="s">
        <v>25</v>
      </c>
      <c r="D39" s="5">
        <f>COUNTIF(C2:C25,"&lt;1.21")-COUNTIF(C2:C25,"&lt;1.135")</f>
        <v>0</v>
      </c>
      <c r="E39" s="5"/>
    </row>
    <row r="40" spans="7:8">
      <c r="G40" s="5">
        <v>0.57</v>
      </c>
      <c r="H40" s="5">
        <v>0.041</v>
      </c>
    </row>
    <row r="41" spans="7:8">
      <c r="G41" s="5">
        <v>0.725</v>
      </c>
      <c r="H41" s="5">
        <v>0.076</v>
      </c>
    </row>
    <row r="42" spans="7:8">
      <c r="G42" s="5">
        <v>0.801</v>
      </c>
      <c r="H42" s="5">
        <v>0.094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18"/>
  <sheetViews>
    <sheetView topLeftCell="A34" workbookViewId="0">
      <selection activeCell="A57" sqref="$A57:$XFD57"/>
    </sheetView>
  </sheetViews>
  <sheetFormatPr defaultColWidth="9" defaultRowHeight="13.5"/>
  <cols>
    <col min="3" max="4" width="19.25" customWidth="1"/>
    <col min="13" max="14" width="13.25" customWidth="1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>
      <c r="A2" s="6">
        <v>0</v>
      </c>
      <c r="B2" s="5">
        <v>0</v>
      </c>
      <c r="C2" s="5">
        <v>0.385983467102051</v>
      </c>
      <c r="D2" s="5">
        <v>0.400498867034912</v>
      </c>
      <c r="E2" s="5">
        <v>10</v>
      </c>
      <c r="F2" s="5">
        <v>4</v>
      </c>
      <c r="G2" s="5">
        <v>0</v>
      </c>
      <c r="H2" s="5">
        <v>6</v>
      </c>
      <c r="I2" s="5">
        <v>1</v>
      </c>
      <c r="J2" s="5">
        <v>0.714285714285714</v>
      </c>
      <c r="K2" s="5">
        <v>0.833333333333333</v>
      </c>
      <c r="L2" s="5">
        <v>0.4</v>
      </c>
      <c r="M2" s="5">
        <v>0.6</v>
      </c>
      <c r="N2" s="5">
        <v>0.8</v>
      </c>
    </row>
    <row r="3" spans="1:14">
      <c r="A3" s="6">
        <v>1</v>
      </c>
      <c r="B3" s="5">
        <v>1</v>
      </c>
      <c r="C3" s="5">
        <v>0.408030271530151</v>
      </c>
      <c r="D3" s="5">
        <v>0.0389866828918457</v>
      </c>
      <c r="E3" s="5">
        <v>10</v>
      </c>
      <c r="F3" s="5">
        <v>4</v>
      </c>
      <c r="G3" s="5">
        <v>0</v>
      </c>
      <c r="H3" s="5">
        <v>6</v>
      </c>
      <c r="I3" s="5">
        <v>1</v>
      </c>
      <c r="J3" s="5">
        <v>0.714285714285714</v>
      </c>
      <c r="K3" s="5">
        <v>0.833333333333333</v>
      </c>
      <c r="L3" s="5">
        <v>0.4</v>
      </c>
      <c r="M3" s="5">
        <v>0.6</v>
      </c>
      <c r="N3" s="5">
        <v>0.8</v>
      </c>
    </row>
    <row r="4" spans="1:14">
      <c r="A4" s="6">
        <v>87</v>
      </c>
      <c r="B4" s="7">
        <v>87</v>
      </c>
      <c r="C4" s="7">
        <v>0.426350593566894</v>
      </c>
      <c r="D4" s="7">
        <v>0.0639957189559937</v>
      </c>
      <c r="E4" s="7">
        <v>10</v>
      </c>
      <c r="F4" s="7">
        <v>7</v>
      </c>
      <c r="G4" s="7">
        <v>0</v>
      </c>
      <c r="H4" s="7">
        <v>3</v>
      </c>
      <c r="I4" s="7">
        <v>1</v>
      </c>
      <c r="J4" s="7">
        <v>0.588235294117647</v>
      </c>
      <c r="K4" s="7">
        <v>0.740740740740741</v>
      </c>
      <c r="L4" s="7">
        <v>0.7</v>
      </c>
      <c r="M4" s="7">
        <v>0.3</v>
      </c>
      <c r="N4" s="7">
        <v>0.65</v>
      </c>
    </row>
    <row r="5" s="2" customFormat="1" spans="1:14">
      <c r="A5" s="10">
        <v>70</v>
      </c>
      <c r="B5" s="11">
        <v>70</v>
      </c>
      <c r="C5" s="11">
        <v>0.448178768157959</v>
      </c>
      <c r="D5" s="11">
        <v>0.033928632736206</v>
      </c>
      <c r="E5" s="11">
        <v>10</v>
      </c>
      <c r="F5" s="11">
        <v>5</v>
      </c>
      <c r="G5" s="11">
        <v>0</v>
      </c>
      <c r="H5" s="11">
        <v>5</v>
      </c>
      <c r="I5" s="11">
        <v>1</v>
      </c>
      <c r="J5" s="11">
        <v>0.666666666666667</v>
      </c>
      <c r="K5" s="11">
        <v>0.8</v>
      </c>
      <c r="L5" s="11">
        <v>0.5</v>
      </c>
      <c r="M5" s="11">
        <v>0.5</v>
      </c>
      <c r="N5" s="11">
        <v>0.75</v>
      </c>
    </row>
    <row r="6" spans="1:14">
      <c r="A6" s="6">
        <v>8</v>
      </c>
      <c r="B6" s="7">
        <v>8</v>
      </c>
      <c r="C6" s="7">
        <v>0.465441465377808</v>
      </c>
      <c r="D6" s="7">
        <v>0.0322824716567993</v>
      </c>
      <c r="E6" s="7">
        <v>10</v>
      </c>
      <c r="F6" s="7">
        <v>6</v>
      </c>
      <c r="G6" s="7">
        <v>0</v>
      </c>
      <c r="H6" s="7">
        <v>4</v>
      </c>
      <c r="I6" s="7">
        <v>1</v>
      </c>
      <c r="J6" s="7">
        <v>0.625</v>
      </c>
      <c r="K6" s="7">
        <v>0.769230769230769</v>
      </c>
      <c r="L6" s="7">
        <v>0.6</v>
      </c>
      <c r="M6" s="7">
        <v>0.4</v>
      </c>
      <c r="N6" s="7">
        <v>0.7</v>
      </c>
    </row>
    <row r="7" spans="1:14">
      <c r="A7" s="6">
        <v>24</v>
      </c>
      <c r="B7" s="7">
        <v>24</v>
      </c>
      <c r="C7" s="7">
        <v>0.466872215270996</v>
      </c>
      <c r="D7" s="7">
        <v>0.0282845497131348</v>
      </c>
      <c r="E7" s="7">
        <v>10</v>
      </c>
      <c r="F7" s="7">
        <v>8</v>
      </c>
      <c r="G7" s="7">
        <v>0</v>
      </c>
      <c r="H7" s="7">
        <v>2</v>
      </c>
      <c r="I7" s="7">
        <v>1</v>
      </c>
      <c r="J7" s="7">
        <v>0.555555555555556</v>
      </c>
      <c r="K7" s="7">
        <v>0.714285714285714</v>
      </c>
      <c r="L7" s="7">
        <v>0.8</v>
      </c>
      <c r="M7" s="7">
        <v>0.2</v>
      </c>
      <c r="N7" s="7">
        <v>0.6</v>
      </c>
    </row>
    <row r="8" spans="1:14">
      <c r="A8" s="6">
        <v>29</v>
      </c>
      <c r="B8" s="7">
        <v>29</v>
      </c>
      <c r="C8" s="7">
        <v>0.47124719619751</v>
      </c>
      <c r="D8" s="7">
        <v>0.0666677951812744</v>
      </c>
      <c r="E8" s="7">
        <v>10</v>
      </c>
      <c r="F8" s="7">
        <v>4</v>
      </c>
      <c r="G8" s="7">
        <v>0</v>
      </c>
      <c r="H8" s="7">
        <v>6</v>
      </c>
      <c r="I8" s="7">
        <v>1</v>
      </c>
      <c r="J8" s="7">
        <v>0.714285714285714</v>
      </c>
      <c r="K8" s="7">
        <v>0.833333333333333</v>
      </c>
      <c r="L8" s="7">
        <v>0.4</v>
      </c>
      <c r="M8" s="7">
        <v>0.6</v>
      </c>
      <c r="N8" s="7">
        <v>0.8</v>
      </c>
    </row>
    <row r="9" spans="1:14">
      <c r="A9" s="6">
        <v>55</v>
      </c>
      <c r="B9" s="7">
        <v>55</v>
      </c>
      <c r="C9" s="7">
        <v>0.471357107162476</v>
      </c>
      <c r="D9" s="7">
        <v>0.00975704193115234</v>
      </c>
      <c r="E9" s="7">
        <v>10</v>
      </c>
      <c r="F9" s="7">
        <v>5</v>
      </c>
      <c r="G9" s="7">
        <v>0</v>
      </c>
      <c r="H9" s="7">
        <v>5</v>
      </c>
      <c r="I9" s="7">
        <v>1</v>
      </c>
      <c r="J9" s="7">
        <v>0.666666666666667</v>
      </c>
      <c r="K9" s="7">
        <v>0.8</v>
      </c>
      <c r="L9" s="7">
        <v>0.5</v>
      </c>
      <c r="M9" s="7">
        <v>0.5</v>
      </c>
      <c r="N9" s="7">
        <v>0.75</v>
      </c>
    </row>
    <row r="10" spans="1:14">
      <c r="A10" s="6">
        <v>59</v>
      </c>
      <c r="B10" s="7">
        <v>59</v>
      </c>
      <c r="C10" s="7">
        <v>0.475740194320679</v>
      </c>
      <c r="D10" s="7">
        <v>0.0055694580078125</v>
      </c>
      <c r="E10" s="7">
        <v>10</v>
      </c>
      <c r="F10" s="7">
        <v>6</v>
      </c>
      <c r="G10" s="7">
        <v>0</v>
      </c>
      <c r="H10" s="7">
        <v>4</v>
      </c>
      <c r="I10" s="7">
        <v>1</v>
      </c>
      <c r="J10" s="7">
        <v>0.625</v>
      </c>
      <c r="K10" s="7">
        <v>0.769230769230769</v>
      </c>
      <c r="L10" s="7">
        <v>0.6</v>
      </c>
      <c r="M10" s="7">
        <v>0.4</v>
      </c>
      <c r="N10" s="7">
        <v>0.7</v>
      </c>
    </row>
    <row r="11" spans="1:14">
      <c r="A11" s="6">
        <v>85</v>
      </c>
      <c r="B11" s="7">
        <v>85</v>
      </c>
      <c r="C11" s="7">
        <v>0.517606735229492</v>
      </c>
      <c r="D11" s="7">
        <v>0.0504281520843506</v>
      </c>
      <c r="E11" s="7">
        <v>10</v>
      </c>
      <c r="F11" s="7">
        <v>6</v>
      </c>
      <c r="G11" s="7">
        <v>0</v>
      </c>
      <c r="H11" s="7">
        <v>4</v>
      </c>
      <c r="I11" s="7">
        <v>1</v>
      </c>
      <c r="J11" s="7">
        <v>0.625</v>
      </c>
      <c r="K11" s="7">
        <v>0.769230769230769</v>
      </c>
      <c r="L11" s="7">
        <v>0.6</v>
      </c>
      <c r="M11" s="7">
        <v>0.4</v>
      </c>
      <c r="N11" s="7">
        <v>0.7</v>
      </c>
    </row>
    <row r="12" s="2" customFormat="1" spans="1:14">
      <c r="A12" s="10">
        <v>20</v>
      </c>
      <c r="B12" s="11">
        <v>20</v>
      </c>
      <c r="C12" s="11">
        <v>0.523208141326904</v>
      </c>
      <c r="D12" s="11">
        <v>0.0386615991592407</v>
      </c>
      <c r="E12" s="11">
        <v>10</v>
      </c>
      <c r="F12" s="11">
        <v>4</v>
      </c>
      <c r="G12" s="11">
        <v>0</v>
      </c>
      <c r="H12" s="11">
        <v>6</v>
      </c>
      <c r="I12" s="11">
        <v>1</v>
      </c>
      <c r="J12" s="11">
        <v>0.714285714285714</v>
      </c>
      <c r="K12" s="11">
        <v>0.833333333333333</v>
      </c>
      <c r="L12" s="11">
        <v>0.4</v>
      </c>
      <c r="M12" s="11">
        <v>0.6</v>
      </c>
      <c r="N12" s="11">
        <v>0.8</v>
      </c>
    </row>
    <row r="13" spans="1:14">
      <c r="A13" s="6">
        <v>97</v>
      </c>
      <c r="B13" s="7">
        <v>97</v>
      </c>
      <c r="C13" s="7">
        <v>0.535357475280762</v>
      </c>
      <c r="D13" s="7">
        <v>0.0481466054916382</v>
      </c>
      <c r="E13" s="7">
        <v>10</v>
      </c>
      <c r="F13" s="7">
        <v>7</v>
      </c>
      <c r="G13" s="7">
        <v>0</v>
      </c>
      <c r="H13" s="7">
        <v>3</v>
      </c>
      <c r="I13" s="7">
        <v>1</v>
      </c>
      <c r="J13" s="7">
        <v>0.588235294117647</v>
      </c>
      <c r="K13" s="7">
        <v>0.740740740740741</v>
      </c>
      <c r="L13" s="7">
        <v>0.7</v>
      </c>
      <c r="M13" s="7">
        <v>0.3</v>
      </c>
      <c r="N13" s="7">
        <v>0.65</v>
      </c>
    </row>
    <row r="14" spans="1:14">
      <c r="A14" s="6">
        <v>61</v>
      </c>
      <c r="B14" s="7">
        <v>61</v>
      </c>
      <c r="C14" s="7">
        <v>0.539327621459961</v>
      </c>
      <c r="D14" s="7">
        <v>0.0835833549499512</v>
      </c>
      <c r="E14" s="7">
        <v>10</v>
      </c>
      <c r="F14" s="7">
        <v>9</v>
      </c>
      <c r="G14" s="7">
        <v>0</v>
      </c>
      <c r="H14" s="7">
        <v>1</v>
      </c>
      <c r="I14" s="7">
        <v>1</v>
      </c>
      <c r="J14" s="7">
        <v>0.526315789473684</v>
      </c>
      <c r="K14" s="7">
        <v>0.689655172413793</v>
      </c>
      <c r="L14" s="7">
        <v>0.9</v>
      </c>
      <c r="M14" s="7">
        <v>0.1</v>
      </c>
      <c r="N14" s="7">
        <v>0.55</v>
      </c>
    </row>
    <row r="15" spans="1:14">
      <c r="A15" s="6">
        <v>73</v>
      </c>
      <c r="B15" s="7">
        <v>73</v>
      </c>
      <c r="C15" s="7">
        <v>0.548654079437256</v>
      </c>
      <c r="D15" s="7">
        <v>0.0963666439056396</v>
      </c>
      <c r="E15" s="7">
        <v>10</v>
      </c>
      <c r="F15" s="7">
        <v>3</v>
      </c>
      <c r="G15" s="7">
        <v>0</v>
      </c>
      <c r="H15" s="7">
        <v>7</v>
      </c>
      <c r="I15" s="7">
        <v>1</v>
      </c>
      <c r="J15" s="7">
        <v>0.769230769230769</v>
      </c>
      <c r="K15" s="7">
        <v>0.869565217391304</v>
      </c>
      <c r="L15" s="7">
        <v>0.3</v>
      </c>
      <c r="M15" s="7">
        <v>0.7</v>
      </c>
      <c r="N15" s="7">
        <v>0.85</v>
      </c>
    </row>
    <row r="16" spans="1:14">
      <c r="A16" s="6">
        <v>75</v>
      </c>
      <c r="B16" s="7">
        <v>75</v>
      </c>
      <c r="C16" s="7">
        <v>0.550477266311646</v>
      </c>
      <c r="D16" s="7">
        <v>0.0850745439529419</v>
      </c>
      <c r="E16" s="7">
        <v>10</v>
      </c>
      <c r="F16" s="7">
        <v>6</v>
      </c>
      <c r="G16" s="7">
        <v>0</v>
      </c>
      <c r="H16" s="7">
        <v>4</v>
      </c>
      <c r="I16" s="7">
        <v>1</v>
      </c>
      <c r="J16" s="7">
        <v>0.625</v>
      </c>
      <c r="K16" s="7">
        <v>0.769230769230769</v>
      </c>
      <c r="L16" s="7">
        <v>0.6</v>
      </c>
      <c r="M16" s="7">
        <v>0.4</v>
      </c>
      <c r="N16" s="7">
        <v>0.7</v>
      </c>
    </row>
    <row r="17" spans="1:14">
      <c r="A17" s="6">
        <v>91</v>
      </c>
      <c r="B17" s="7">
        <v>91</v>
      </c>
      <c r="C17" s="7">
        <v>0.553886651992798</v>
      </c>
      <c r="D17" s="7">
        <v>0.0149658918380737</v>
      </c>
      <c r="E17" s="7">
        <v>10</v>
      </c>
      <c r="F17" s="7">
        <v>6</v>
      </c>
      <c r="G17" s="7">
        <v>0</v>
      </c>
      <c r="H17" s="7">
        <v>4</v>
      </c>
      <c r="I17" s="7">
        <v>1</v>
      </c>
      <c r="J17" s="7">
        <v>0.625</v>
      </c>
      <c r="K17" s="7">
        <v>0.769230769230769</v>
      </c>
      <c r="L17" s="7">
        <v>0.6</v>
      </c>
      <c r="M17" s="7">
        <v>0.4</v>
      </c>
      <c r="N17" s="7">
        <v>0.7</v>
      </c>
    </row>
    <row r="18" spans="1:14">
      <c r="A18" s="6">
        <v>35</v>
      </c>
      <c r="B18" s="7">
        <v>35</v>
      </c>
      <c r="C18" s="7">
        <v>0.560801029205322</v>
      </c>
      <c r="D18" s="7">
        <v>0.0492334365844727</v>
      </c>
      <c r="E18" s="7">
        <v>10</v>
      </c>
      <c r="F18" s="7">
        <v>5</v>
      </c>
      <c r="G18" s="7">
        <v>0</v>
      </c>
      <c r="H18" s="7">
        <v>5</v>
      </c>
      <c r="I18" s="7">
        <v>1</v>
      </c>
      <c r="J18" s="7">
        <v>0.666666666666667</v>
      </c>
      <c r="K18" s="7">
        <v>0.8</v>
      </c>
      <c r="L18" s="7">
        <v>0.5</v>
      </c>
      <c r="M18" s="7">
        <v>0.5</v>
      </c>
      <c r="N18" s="7">
        <v>0.75</v>
      </c>
    </row>
    <row r="19" spans="1:14">
      <c r="A19" s="6">
        <v>64</v>
      </c>
      <c r="B19" s="7">
        <v>64</v>
      </c>
      <c r="C19" s="7">
        <v>0.566197633743286</v>
      </c>
      <c r="D19" s="7">
        <v>0.0217735767364502</v>
      </c>
      <c r="E19" s="7">
        <v>10</v>
      </c>
      <c r="F19" s="7">
        <v>6</v>
      </c>
      <c r="G19" s="7">
        <v>0</v>
      </c>
      <c r="H19" s="7">
        <v>4</v>
      </c>
      <c r="I19" s="7">
        <v>1</v>
      </c>
      <c r="J19" s="7">
        <v>0.625</v>
      </c>
      <c r="K19" s="7">
        <v>0.769230769230769</v>
      </c>
      <c r="L19" s="7">
        <v>0.6</v>
      </c>
      <c r="M19" s="7">
        <v>0.4</v>
      </c>
      <c r="N19" s="7">
        <v>0.7</v>
      </c>
    </row>
    <row r="20" spans="1:14">
      <c r="A20" s="6">
        <v>28</v>
      </c>
      <c r="B20" s="7">
        <v>28</v>
      </c>
      <c r="C20" s="7">
        <v>0.567909240722656</v>
      </c>
      <c r="D20" s="7">
        <v>0.0131438970565796</v>
      </c>
      <c r="E20" s="7">
        <v>10</v>
      </c>
      <c r="F20" s="7">
        <v>6</v>
      </c>
      <c r="G20" s="7">
        <v>0</v>
      </c>
      <c r="H20" s="7">
        <v>4</v>
      </c>
      <c r="I20" s="7">
        <v>1</v>
      </c>
      <c r="J20" s="7">
        <v>0.625</v>
      </c>
      <c r="K20" s="7">
        <v>0.769230769230769</v>
      </c>
      <c r="L20" s="7">
        <v>0.6</v>
      </c>
      <c r="M20" s="7">
        <v>0.4</v>
      </c>
      <c r="N20" s="7">
        <v>0.7</v>
      </c>
    </row>
    <row r="21" spans="1:14">
      <c r="A21" s="6">
        <v>39</v>
      </c>
      <c r="B21" s="7">
        <v>39</v>
      </c>
      <c r="C21" s="7">
        <v>0.573268890380859</v>
      </c>
      <c r="D21" s="7">
        <v>0.126465439796448</v>
      </c>
      <c r="E21" s="7">
        <v>10</v>
      </c>
      <c r="F21" s="7">
        <v>6</v>
      </c>
      <c r="G21" s="7">
        <v>0</v>
      </c>
      <c r="H21" s="7">
        <v>4</v>
      </c>
      <c r="I21" s="7">
        <v>1</v>
      </c>
      <c r="J21" s="7">
        <v>0.625</v>
      </c>
      <c r="K21" s="7">
        <v>0.769230769230769</v>
      </c>
      <c r="L21" s="7">
        <v>0.6</v>
      </c>
      <c r="M21" s="7">
        <v>0.4</v>
      </c>
      <c r="N21" s="7">
        <v>0.7</v>
      </c>
    </row>
    <row r="22" spans="1:14">
      <c r="A22" s="6">
        <v>92</v>
      </c>
      <c r="B22" s="7">
        <v>92</v>
      </c>
      <c r="C22" s="7">
        <v>0.574087619781494</v>
      </c>
      <c r="D22" s="7">
        <v>0.0875744819641113</v>
      </c>
      <c r="E22" s="7">
        <v>10</v>
      </c>
      <c r="F22" s="7">
        <v>5</v>
      </c>
      <c r="G22" s="7">
        <v>0</v>
      </c>
      <c r="H22" s="7">
        <v>5</v>
      </c>
      <c r="I22" s="7">
        <v>1</v>
      </c>
      <c r="J22" s="7">
        <v>0.666666666666667</v>
      </c>
      <c r="K22" s="7">
        <v>0.8</v>
      </c>
      <c r="L22" s="7">
        <v>0.5</v>
      </c>
      <c r="M22" s="7">
        <v>0.5</v>
      </c>
      <c r="N22" s="7">
        <v>0.75</v>
      </c>
    </row>
    <row r="23" spans="1:14">
      <c r="A23" s="6">
        <v>12</v>
      </c>
      <c r="B23" s="7">
        <v>12</v>
      </c>
      <c r="C23" s="7">
        <v>0.578823804855347</v>
      </c>
      <c r="D23" s="7">
        <v>0.00784742832183838</v>
      </c>
      <c r="E23" s="7">
        <v>10</v>
      </c>
      <c r="F23" s="7">
        <v>7</v>
      </c>
      <c r="G23" s="7">
        <v>0</v>
      </c>
      <c r="H23" s="7">
        <v>3</v>
      </c>
      <c r="I23" s="7">
        <v>1</v>
      </c>
      <c r="J23" s="7">
        <v>0.588235294117647</v>
      </c>
      <c r="K23" s="7">
        <v>0.740740740740741</v>
      </c>
      <c r="L23" s="7">
        <v>0.7</v>
      </c>
      <c r="M23" s="7">
        <v>0.3</v>
      </c>
      <c r="N23" s="7">
        <v>0.65</v>
      </c>
    </row>
    <row r="24" spans="1:14">
      <c r="A24" s="6">
        <v>44</v>
      </c>
      <c r="B24" s="7">
        <v>44</v>
      </c>
      <c r="C24" s="7">
        <v>0.579375267028809</v>
      </c>
      <c r="D24" s="7">
        <v>0.00989007949829102</v>
      </c>
      <c r="E24" s="7">
        <v>10</v>
      </c>
      <c r="F24" s="7">
        <v>6</v>
      </c>
      <c r="G24" s="7">
        <v>0</v>
      </c>
      <c r="H24" s="7">
        <v>4</v>
      </c>
      <c r="I24" s="7">
        <v>1</v>
      </c>
      <c r="J24" s="7">
        <v>0.625</v>
      </c>
      <c r="K24" s="7">
        <v>0.769230769230769</v>
      </c>
      <c r="L24" s="7">
        <v>0.6</v>
      </c>
      <c r="M24" s="7">
        <v>0.4</v>
      </c>
      <c r="N24" s="7">
        <v>0.7</v>
      </c>
    </row>
    <row r="25" spans="1:14">
      <c r="A25" s="6">
        <v>83</v>
      </c>
      <c r="B25" s="7">
        <v>83</v>
      </c>
      <c r="C25" s="7">
        <v>0.580793857574463</v>
      </c>
      <c r="D25" s="7">
        <v>0.0757064819335937</v>
      </c>
      <c r="E25" s="7">
        <v>10</v>
      </c>
      <c r="F25" s="7">
        <v>5</v>
      </c>
      <c r="G25" s="7">
        <v>0</v>
      </c>
      <c r="H25" s="7">
        <v>5</v>
      </c>
      <c r="I25" s="7">
        <v>1</v>
      </c>
      <c r="J25" s="7">
        <v>0.666666666666667</v>
      </c>
      <c r="K25" s="7">
        <v>0.8</v>
      </c>
      <c r="L25" s="7">
        <v>0.5</v>
      </c>
      <c r="M25" s="7">
        <v>0.5</v>
      </c>
      <c r="N25" s="7">
        <v>0.75</v>
      </c>
    </row>
    <row r="26" spans="1:14">
      <c r="A26" s="6">
        <v>21</v>
      </c>
      <c r="B26" s="7">
        <v>21</v>
      </c>
      <c r="C26" s="7">
        <v>0.58139967918396</v>
      </c>
      <c r="D26" s="7">
        <v>0.0861740112304687</v>
      </c>
      <c r="E26" s="7">
        <v>10</v>
      </c>
      <c r="F26" s="7">
        <v>2</v>
      </c>
      <c r="G26" s="7">
        <v>0</v>
      </c>
      <c r="H26" s="7">
        <v>8</v>
      </c>
      <c r="I26" s="7">
        <v>1</v>
      </c>
      <c r="J26" s="7">
        <v>0.833333333333333</v>
      </c>
      <c r="K26" s="7">
        <v>0.909090909090909</v>
      </c>
      <c r="L26" s="7">
        <v>0.2</v>
      </c>
      <c r="M26" s="7">
        <v>0.8</v>
      </c>
      <c r="N26" s="7">
        <v>0.9</v>
      </c>
    </row>
    <row r="27" spans="1:14">
      <c r="A27" s="6">
        <v>69</v>
      </c>
      <c r="B27" s="7">
        <v>69</v>
      </c>
      <c r="C27" s="7">
        <v>0.590951204299927</v>
      </c>
      <c r="D27" s="7">
        <v>0.0433201789855957</v>
      </c>
      <c r="E27" s="7">
        <v>10</v>
      </c>
      <c r="F27" s="7">
        <v>6</v>
      </c>
      <c r="G27" s="7">
        <v>0</v>
      </c>
      <c r="H27" s="7">
        <v>4</v>
      </c>
      <c r="I27" s="7">
        <v>1</v>
      </c>
      <c r="J27" s="7">
        <v>0.625</v>
      </c>
      <c r="K27" s="7">
        <v>0.769230769230769</v>
      </c>
      <c r="L27" s="7">
        <v>0.6</v>
      </c>
      <c r="M27" s="7">
        <v>0.4</v>
      </c>
      <c r="N27" s="7">
        <v>0.7</v>
      </c>
    </row>
    <row r="28" spans="1:14">
      <c r="A28" s="6">
        <v>50</v>
      </c>
      <c r="B28" s="7">
        <v>50</v>
      </c>
      <c r="C28" s="7">
        <v>0.595445394515991</v>
      </c>
      <c r="D28" s="7">
        <v>0.0854651927947998</v>
      </c>
      <c r="E28" s="7">
        <v>10</v>
      </c>
      <c r="F28" s="7">
        <v>5</v>
      </c>
      <c r="G28" s="7">
        <v>0</v>
      </c>
      <c r="H28" s="7">
        <v>5</v>
      </c>
      <c r="I28" s="7">
        <v>1</v>
      </c>
      <c r="J28" s="7">
        <v>0.666666666666667</v>
      </c>
      <c r="K28" s="7">
        <v>0.8</v>
      </c>
      <c r="L28" s="7">
        <v>0.5</v>
      </c>
      <c r="M28" s="7">
        <v>0.5</v>
      </c>
      <c r="N28" s="7">
        <v>0.75</v>
      </c>
    </row>
    <row r="29" spans="1:14">
      <c r="A29" s="6">
        <v>4</v>
      </c>
      <c r="B29" s="7">
        <v>4</v>
      </c>
      <c r="C29" s="7">
        <v>0.600152254104614</v>
      </c>
      <c r="D29" s="7">
        <v>0.0940033197402954</v>
      </c>
      <c r="E29" s="7">
        <v>10</v>
      </c>
      <c r="F29" s="7">
        <v>8</v>
      </c>
      <c r="G29" s="7">
        <v>0</v>
      </c>
      <c r="H29" s="7">
        <v>2</v>
      </c>
      <c r="I29" s="7">
        <v>1</v>
      </c>
      <c r="J29" s="7">
        <v>0.555555555555556</v>
      </c>
      <c r="K29" s="7">
        <v>0.714285714285714</v>
      </c>
      <c r="L29" s="7">
        <v>0.8</v>
      </c>
      <c r="M29" s="7">
        <v>0.2</v>
      </c>
      <c r="N29" s="7">
        <v>0.6</v>
      </c>
    </row>
    <row r="30" spans="1:14">
      <c r="A30" s="6">
        <v>19</v>
      </c>
      <c r="B30" s="7">
        <v>19</v>
      </c>
      <c r="C30" s="7">
        <v>0.606020212173462</v>
      </c>
      <c r="D30" s="7">
        <v>0.0171260833740234</v>
      </c>
      <c r="E30" s="7">
        <v>10</v>
      </c>
      <c r="F30" s="7">
        <v>5</v>
      </c>
      <c r="G30" s="7">
        <v>0</v>
      </c>
      <c r="H30" s="7">
        <v>5</v>
      </c>
      <c r="I30" s="7">
        <v>1</v>
      </c>
      <c r="J30" s="7">
        <v>0.666666666666667</v>
      </c>
      <c r="K30" s="7">
        <v>0.8</v>
      </c>
      <c r="L30" s="7">
        <v>0.5</v>
      </c>
      <c r="M30" s="7">
        <v>0.5</v>
      </c>
      <c r="N30" s="7">
        <v>0.75</v>
      </c>
    </row>
    <row r="31" spans="1:14">
      <c r="A31" s="6">
        <v>88</v>
      </c>
      <c r="B31" s="7">
        <v>88</v>
      </c>
      <c r="C31" s="7">
        <v>0.608068227767944</v>
      </c>
      <c r="D31" s="7">
        <v>0.0860852003097534</v>
      </c>
      <c r="E31" s="7">
        <v>10</v>
      </c>
      <c r="F31" s="7">
        <v>8</v>
      </c>
      <c r="G31" s="7">
        <v>0</v>
      </c>
      <c r="H31" s="7">
        <v>2</v>
      </c>
      <c r="I31" s="7">
        <v>1</v>
      </c>
      <c r="J31" s="7">
        <v>0.555555555555556</v>
      </c>
      <c r="K31" s="7">
        <v>0.714285714285714</v>
      </c>
      <c r="L31" s="7">
        <v>0.8</v>
      </c>
      <c r="M31" s="7">
        <v>0.2</v>
      </c>
      <c r="N31" s="7">
        <v>0.6</v>
      </c>
    </row>
    <row r="32" spans="1:14">
      <c r="A32" s="6">
        <v>16</v>
      </c>
      <c r="B32" s="7">
        <v>16</v>
      </c>
      <c r="C32" s="7">
        <v>0.608755111694336</v>
      </c>
      <c r="D32" s="7">
        <v>0.0527166128158569</v>
      </c>
      <c r="E32" s="7">
        <v>10</v>
      </c>
      <c r="F32" s="7">
        <v>3</v>
      </c>
      <c r="G32" s="7">
        <v>0</v>
      </c>
      <c r="H32" s="7">
        <v>7</v>
      </c>
      <c r="I32" s="7">
        <v>1</v>
      </c>
      <c r="J32" s="7">
        <v>0.769230769230769</v>
      </c>
      <c r="K32" s="7">
        <v>0.869565217391304</v>
      </c>
      <c r="L32" s="7">
        <v>0.3</v>
      </c>
      <c r="M32" s="7">
        <v>0.7</v>
      </c>
      <c r="N32" s="7">
        <v>0.85</v>
      </c>
    </row>
    <row r="33" s="2" customFormat="1" spans="1:14">
      <c r="A33" s="10">
        <v>47</v>
      </c>
      <c r="B33" s="11">
        <v>47</v>
      </c>
      <c r="C33" s="11">
        <v>0.609992265701294</v>
      </c>
      <c r="D33" s="11">
        <v>0.0307860374450684</v>
      </c>
      <c r="E33" s="11">
        <v>10</v>
      </c>
      <c r="F33" s="11">
        <v>6</v>
      </c>
      <c r="G33" s="11">
        <v>0</v>
      </c>
      <c r="H33" s="11">
        <v>4</v>
      </c>
      <c r="I33" s="11">
        <v>1</v>
      </c>
      <c r="J33" s="11">
        <v>0.625</v>
      </c>
      <c r="K33" s="11">
        <v>0.769230769230769</v>
      </c>
      <c r="L33" s="11">
        <v>0.6</v>
      </c>
      <c r="M33" s="11">
        <v>0.4</v>
      </c>
      <c r="N33" s="11">
        <v>0.7</v>
      </c>
    </row>
    <row r="34" spans="1:14">
      <c r="A34" s="6">
        <v>23</v>
      </c>
      <c r="B34" s="7">
        <v>23</v>
      </c>
      <c r="C34" s="7">
        <v>0.616737127304077</v>
      </c>
      <c r="D34" s="7">
        <v>0.0296386480331421</v>
      </c>
      <c r="E34" s="7">
        <v>10</v>
      </c>
      <c r="F34" s="7">
        <v>6</v>
      </c>
      <c r="G34" s="7">
        <v>0</v>
      </c>
      <c r="H34" s="7">
        <v>4</v>
      </c>
      <c r="I34" s="7">
        <v>1</v>
      </c>
      <c r="J34" s="7">
        <v>0.625</v>
      </c>
      <c r="K34" s="7">
        <v>0.769230769230769</v>
      </c>
      <c r="L34" s="7">
        <v>0.6</v>
      </c>
      <c r="M34" s="7">
        <v>0.4</v>
      </c>
      <c r="N34" s="7">
        <v>0.7</v>
      </c>
    </row>
    <row r="35" spans="1:14">
      <c r="A35" s="6">
        <v>72</v>
      </c>
      <c r="B35" s="7">
        <v>72</v>
      </c>
      <c r="C35" s="7">
        <v>0.623065948486328</v>
      </c>
      <c r="D35" s="7">
        <v>0.0411491394042969</v>
      </c>
      <c r="E35" s="7">
        <v>10</v>
      </c>
      <c r="F35" s="7">
        <v>4</v>
      </c>
      <c r="G35" s="7">
        <v>0</v>
      </c>
      <c r="H35" s="7">
        <v>6</v>
      </c>
      <c r="I35" s="7">
        <v>1</v>
      </c>
      <c r="J35" s="7">
        <v>0.714285714285714</v>
      </c>
      <c r="K35" s="7">
        <v>0.833333333333333</v>
      </c>
      <c r="L35" s="7">
        <v>0.4</v>
      </c>
      <c r="M35" s="7">
        <v>0.6</v>
      </c>
      <c r="N35" s="7">
        <v>0.8</v>
      </c>
    </row>
    <row r="36" spans="1:14">
      <c r="A36" s="6">
        <v>62</v>
      </c>
      <c r="B36" s="7">
        <v>62</v>
      </c>
      <c r="C36" s="7">
        <v>0.626335144042969</v>
      </c>
      <c r="D36" s="7">
        <v>0.0125883817672729</v>
      </c>
      <c r="E36" s="7">
        <v>10</v>
      </c>
      <c r="F36" s="7">
        <v>8</v>
      </c>
      <c r="G36" s="7">
        <v>0</v>
      </c>
      <c r="H36" s="7">
        <v>2</v>
      </c>
      <c r="I36" s="7">
        <v>1</v>
      </c>
      <c r="J36" s="7">
        <v>0.555555555555556</v>
      </c>
      <c r="K36" s="7">
        <v>0.714285714285714</v>
      </c>
      <c r="L36" s="7">
        <v>0.8</v>
      </c>
      <c r="M36" s="7">
        <v>0.2</v>
      </c>
      <c r="N36" s="7">
        <v>0.6</v>
      </c>
    </row>
    <row r="37" spans="1:14">
      <c r="A37" s="6">
        <v>38</v>
      </c>
      <c r="B37" s="7">
        <v>38</v>
      </c>
      <c r="C37" s="7">
        <v>0.627801895141602</v>
      </c>
      <c r="D37" s="7">
        <v>0.0450423955917358</v>
      </c>
      <c r="E37" s="7">
        <v>10</v>
      </c>
      <c r="F37" s="7">
        <v>3</v>
      </c>
      <c r="G37" s="7">
        <v>0</v>
      </c>
      <c r="H37" s="7">
        <v>7</v>
      </c>
      <c r="I37" s="7">
        <v>1</v>
      </c>
      <c r="J37" s="7">
        <v>0.769230769230769</v>
      </c>
      <c r="K37" s="7">
        <v>0.869565217391304</v>
      </c>
      <c r="L37" s="7">
        <v>0.3</v>
      </c>
      <c r="M37" s="7">
        <v>0.7</v>
      </c>
      <c r="N37" s="7">
        <v>0.85</v>
      </c>
    </row>
    <row r="38" spans="1:14">
      <c r="A38" s="6">
        <v>41</v>
      </c>
      <c r="B38" s="7">
        <v>41</v>
      </c>
      <c r="C38" s="7">
        <v>0.649533748626709</v>
      </c>
      <c r="D38" s="7">
        <v>0.0536892414093018</v>
      </c>
      <c r="E38" s="7">
        <v>10</v>
      </c>
      <c r="F38" s="7">
        <v>4</v>
      </c>
      <c r="G38" s="7">
        <v>0</v>
      </c>
      <c r="H38" s="7">
        <v>6</v>
      </c>
      <c r="I38" s="7">
        <v>1</v>
      </c>
      <c r="J38" s="7">
        <v>0.714285714285714</v>
      </c>
      <c r="K38" s="7">
        <v>0.833333333333333</v>
      </c>
      <c r="L38" s="7">
        <v>0.4</v>
      </c>
      <c r="M38" s="7">
        <v>0.6</v>
      </c>
      <c r="N38" s="7">
        <v>0.8</v>
      </c>
    </row>
    <row r="39" spans="1:14">
      <c r="A39" s="6">
        <v>3</v>
      </c>
      <c r="B39" s="7">
        <v>3</v>
      </c>
      <c r="C39" s="7">
        <v>0.65697968006134</v>
      </c>
      <c r="D39" s="7">
        <v>0.0191965103149414</v>
      </c>
      <c r="E39" s="7">
        <v>10</v>
      </c>
      <c r="F39" s="7">
        <v>6</v>
      </c>
      <c r="G39" s="7">
        <v>0</v>
      </c>
      <c r="H39" s="7">
        <v>4</v>
      </c>
      <c r="I39" s="7">
        <v>1</v>
      </c>
      <c r="J39" s="7">
        <v>0.625</v>
      </c>
      <c r="K39" s="7">
        <v>0.769230769230769</v>
      </c>
      <c r="L39" s="7">
        <v>0.6</v>
      </c>
      <c r="M39" s="7">
        <v>0.4</v>
      </c>
      <c r="N39" s="7">
        <v>0.7</v>
      </c>
    </row>
    <row r="40" spans="1:14">
      <c r="A40" s="6">
        <v>32</v>
      </c>
      <c r="B40" s="7">
        <v>32</v>
      </c>
      <c r="C40" s="7">
        <v>0.657499194145203</v>
      </c>
      <c r="D40" s="7">
        <v>0.056316614151001</v>
      </c>
      <c r="E40" s="7">
        <v>10</v>
      </c>
      <c r="F40" s="7">
        <v>6</v>
      </c>
      <c r="G40" s="7">
        <v>0</v>
      </c>
      <c r="H40" s="7">
        <v>4</v>
      </c>
      <c r="I40" s="7">
        <v>1</v>
      </c>
      <c r="J40" s="7">
        <v>0.625</v>
      </c>
      <c r="K40" s="7">
        <v>0.769230769230769</v>
      </c>
      <c r="L40" s="7">
        <v>0.6</v>
      </c>
      <c r="M40" s="7">
        <v>0.4</v>
      </c>
      <c r="N40" s="7">
        <v>0.7</v>
      </c>
    </row>
    <row r="41" spans="1:14">
      <c r="A41" s="6">
        <v>13</v>
      </c>
      <c r="B41" s="7">
        <v>13</v>
      </c>
      <c r="C41" s="7">
        <v>0.658955097198486</v>
      </c>
      <c r="D41" s="7">
        <v>0.0644017457962036</v>
      </c>
      <c r="E41" s="7">
        <v>10</v>
      </c>
      <c r="F41" s="7">
        <v>5</v>
      </c>
      <c r="G41" s="7">
        <v>0</v>
      </c>
      <c r="H41" s="7">
        <v>5</v>
      </c>
      <c r="I41" s="7">
        <v>1</v>
      </c>
      <c r="J41" s="7">
        <v>0.666666666666667</v>
      </c>
      <c r="K41" s="7">
        <v>0.8</v>
      </c>
      <c r="L41" s="7">
        <v>0.5</v>
      </c>
      <c r="M41" s="7">
        <v>0.5</v>
      </c>
      <c r="N41" s="7">
        <v>0.75</v>
      </c>
    </row>
    <row r="42" spans="1:14">
      <c r="A42" s="6">
        <v>31</v>
      </c>
      <c r="B42" s="7">
        <v>31</v>
      </c>
      <c r="C42" s="7">
        <v>0.662692546844482</v>
      </c>
      <c r="D42" s="7">
        <v>0.0293089151382446</v>
      </c>
      <c r="E42" s="7">
        <v>10</v>
      </c>
      <c r="F42" s="7">
        <v>6</v>
      </c>
      <c r="G42" s="7">
        <v>0</v>
      </c>
      <c r="H42" s="7">
        <v>4</v>
      </c>
      <c r="I42" s="7">
        <v>1</v>
      </c>
      <c r="J42" s="7">
        <v>0.625</v>
      </c>
      <c r="K42" s="7">
        <v>0.769230769230769</v>
      </c>
      <c r="L42" s="7">
        <v>0.6</v>
      </c>
      <c r="M42" s="7">
        <v>0.4</v>
      </c>
      <c r="N42" s="7">
        <v>0.7</v>
      </c>
    </row>
    <row r="43" spans="1:14">
      <c r="A43" s="6">
        <v>77</v>
      </c>
      <c r="B43" s="7">
        <v>77</v>
      </c>
      <c r="C43" s="7">
        <v>0.663548707962036</v>
      </c>
      <c r="D43" s="7">
        <v>0.0263123512268066</v>
      </c>
      <c r="E43" s="7">
        <v>10</v>
      </c>
      <c r="F43" s="7">
        <v>7</v>
      </c>
      <c r="G43" s="7">
        <v>0</v>
      </c>
      <c r="H43" s="7">
        <v>3</v>
      </c>
      <c r="I43" s="7">
        <v>1</v>
      </c>
      <c r="J43" s="7">
        <v>0.588235294117647</v>
      </c>
      <c r="K43" s="7">
        <v>0.740740740740741</v>
      </c>
      <c r="L43" s="7">
        <v>0.7</v>
      </c>
      <c r="M43" s="7">
        <v>0.3</v>
      </c>
      <c r="N43" s="7">
        <v>0.65</v>
      </c>
    </row>
    <row r="44" spans="1:14">
      <c r="A44" s="6">
        <v>98</v>
      </c>
      <c r="B44" s="7">
        <v>98</v>
      </c>
      <c r="C44" s="7">
        <v>0.665632247924805</v>
      </c>
      <c r="D44" s="7">
        <v>0.0312886238098145</v>
      </c>
      <c r="E44" s="7">
        <v>10</v>
      </c>
      <c r="F44" s="7">
        <v>3</v>
      </c>
      <c r="G44" s="7">
        <v>0</v>
      </c>
      <c r="H44" s="7">
        <v>7</v>
      </c>
      <c r="I44" s="7">
        <v>1</v>
      </c>
      <c r="J44" s="7">
        <v>0.769230769230769</v>
      </c>
      <c r="K44" s="7">
        <v>0.869565217391304</v>
      </c>
      <c r="L44" s="7">
        <v>0.3</v>
      </c>
      <c r="M44" s="7">
        <v>0.7</v>
      </c>
      <c r="N44" s="7">
        <v>0.85</v>
      </c>
    </row>
    <row r="45" spans="1:14">
      <c r="A45" s="6">
        <v>86</v>
      </c>
      <c r="B45" s="7">
        <v>86</v>
      </c>
      <c r="C45" s="7">
        <v>0.676200747489929</v>
      </c>
      <c r="D45" s="7">
        <v>0.147956132888794</v>
      </c>
      <c r="E45" s="7">
        <v>10</v>
      </c>
      <c r="F45" s="7">
        <v>6</v>
      </c>
      <c r="G45" s="7">
        <v>0</v>
      </c>
      <c r="H45" s="7">
        <v>4</v>
      </c>
      <c r="I45" s="7">
        <v>1</v>
      </c>
      <c r="J45" s="7">
        <v>0.625</v>
      </c>
      <c r="K45" s="7">
        <v>0.769230769230769</v>
      </c>
      <c r="L45" s="7">
        <v>0.6</v>
      </c>
      <c r="M45" s="7">
        <v>0.4</v>
      </c>
      <c r="N45" s="7">
        <v>0.7</v>
      </c>
    </row>
    <row r="46" spans="1:14">
      <c r="A46" s="6">
        <v>37</v>
      </c>
      <c r="B46" s="7">
        <v>37</v>
      </c>
      <c r="C46" s="7">
        <v>0.680781602859497</v>
      </c>
      <c r="D46" s="7">
        <v>0.0720911026000977</v>
      </c>
      <c r="E46" s="7">
        <v>10</v>
      </c>
      <c r="F46" s="7">
        <v>3</v>
      </c>
      <c r="G46" s="7">
        <v>0</v>
      </c>
      <c r="H46" s="7">
        <v>7</v>
      </c>
      <c r="I46" s="7">
        <v>1</v>
      </c>
      <c r="J46" s="7">
        <v>0.769230769230769</v>
      </c>
      <c r="K46" s="7">
        <v>0.869565217391304</v>
      </c>
      <c r="L46" s="7">
        <v>0.3</v>
      </c>
      <c r="M46" s="7">
        <v>0.7</v>
      </c>
      <c r="N46" s="7">
        <v>0.85</v>
      </c>
    </row>
    <row r="47" spans="1:14">
      <c r="A47" s="6">
        <v>11</v>
      </c>
      <c r="B47" s="7">
        <v>11</v>
      </c>
      <c r="C47" s="7">
        <v>0.682506084442139</v>
      </c>
      <c r="D47" s="7">
        <v>0.0313220024108887</v>
      </c>
      <c r="E47" s="7">
        <v>10</v>
      </c>
      <c r="F47" s="7">
        <v>6</v>
      </c>
      <c r="G47" s="7">
        <v>0</v>
      </c>
      <c r="H47" s="7">
        <v>4</v>
      </c>
      <c r="I47" s="7">
        <v>1</v>
      </c>
      <c r="J47" s="7">
        <v>0.625</v>
      </c>
      <c r="K47" s="7">
        <v>0.769230769230769</v>
      </c>
      <c r="L47" s="7">
        <v>0.6</v>
      </c>
      <c r="M47" s="7">
        <v>0.4</v>
      </c>
      <c r="N47" s="7">
        <v>0.7</v>
      </c>
    </row>
    <row r="48" s="2" customFormat="1" spans="1:14">
      <c r="A48" s="10">
        <v>74</v>
      </c>
      <c r="B48" s="11">
        <v>74</v>
      </c>
      <c r="C48" s="11">
        <v>0.682772517204285</v>
      </c>
      <c r="D48" s="11">
        <v>0.0363733768463135</v>
      </c>
      <c r="E48" s="11">
        <v>10</v>
      </c>
      <c r="F48" s="11">
        <v>5</v>
      </c>
      <c r="G48" s="11">
        <v>0</v>
      </c>
      <c r="H48" s="11">
        <v>5</v>
      </c>
      <c r="I48" s="11">
        <v>1</v>
      </c>
      <c r="J48" s="11">
        <v>0.666666666666667</v>
      </c>
      <c r="K48" s="11">
        <v>0.8</v>
      </c>
      <c r="L48" s="11">
        <v>0.5</v>
      </c>
      <c r="M48" s="11">
        <v>0.5</v>
      </c>
      <c r="N48" s="11">
        <v>0.75</v>
      </c>
    </row>
    <row r="49" spans="1:14">
      <c r="A49" s="6">
        <v>45</v>
      </c>
      <c r="B49" s="7">
        <v>45</v>
      </c>
      <c r="C49" s="7">
        <v>0.688619375228882</v>
      </c>
      <c r="D49" s="7">
        <v>0.0580793619155884</v>
      </c>
      <c r="E49" s="7">
        <v>10</v>
      </c>
      <c r="F49" s="7">
        <v>5</v>
      </c>
      <c r="G49" s="7">
        <v>0</v>
      </c>
      <c r="H49" s="7">
        <v>5</v>
      </c>
      <c r="I49" s="7">
        <v>1</v>
      </c>
      <c r="J49" s="7">
        <v>0.666666666666667</v>
      </c>
      <c r="K49" s="7">
        <v>0.8</v>
      </c>
      <c r="L49" s="7">
        <v>0.5</v>
      </c>
      <c r="M49" s="7">
        <v>0.5</v>
      </c>
      <c r="N49" s="7">
        <v>0.75</v>
      </c>
    </row>
    <row r="50" spans="1:14">
      <c r="A50" s="6">
        <v>82</v>
      </c>
      <c r="B50" s="7">
        <v>82</v>
      </c>
      <c r="C50" s="7">
        <v>0.690748572349548</v>
      </c>
      <c r="D50" s="7">
        <v>0.116026639938355</v>
      </c>
      <c r="E50" s="7">
        <v>10</v>
      </c>
      <c r="F50" s="7">
        <v>3</v>
      </c>
      <c r="G50" s="7">
        <v>0</v>
      </c>
      <c r="H50" s="7">
        <v>7</v>
      </c>
      <c r="I50" s="7">
        <v>1</v>
      </c>
      <c r="J50" s="7">
        <v>0.769230769230769</v>
      </c>
      <c r="K50" s="7">
        <v>0.869565217391304</v>
      </c>
      <c r="L50" s="7">
        <v>0.3</v>
      </c>
      <c r="M50" s="7">
        <v>0.7</v>
      </c>
      <c r="N50" s="7">
        <v>0.85</v>
      </c>
    </row>
    <row r="51" spans="1:14">
      <c r="A51" s="6">
        <v>57</v>
      </c>
      <c r="B51" s="7">
        <v>57</v>
      </c>
      <c r="C51" s="7">
        <v>0.703205585479736</v>
      </c>
      <c r="D51" s="7">
        <v>0.0240179300308228</v>
      </c>
      <c r="E51" s="7">
        <v>10</v>
      </c>
      <c r="F51" s="7">
        <v>4</v>
      </c>
      <c r="G51" s="7">
        <v>0</v>
      </c>
      <c r="H51" s="7">
        <v>6</v>
      </c>
      <c r="I51" s="7">
        <v>1</v>
      </c>
      <c r="J51" s="7">
        <v>0.714285714285714</v>
      </c>
      <c r="K51" s="7">
        <v>0.833333333333333</v>
      </c>
      <c r="L51" s="7">
        <v>0.4</v>
      </c>
      <c r="M51" s="7">
        <v>0.6</v>
      </c>
      <c r="N51" s="7">
        <v>0.8</v>
      </c>
    </row>
    <row r="52" spans="1:14">
      <c r="A52" s="6">
        <v>68</v>
      </c>
      <c r="B52" s="7">
        <v>68</v>
      </c>
      <c r="C52" s="7">
        <v>0.707603454589844</v>
      </c>
      <c r="D52" s="7">
        <v>0.0820735692977905</v>
      </c>
      <c r="E52" s="7">
        <v>10</v>
      </c>
      <c r="F52" s="7">
        <v>7</v>
      </c>
      <c r="G52" s="7">
        <v>0</v>
      </c>
      <c r="H52" s="7">
        <v>3</v>
      </c>
      <c r="I52" s="7">
        <v>1</v>
      </c>
      <c r="J52" s="7">
        <v>0.588235294117647</v>
      </c>
      <c r="K52" s="7">
        <v>0.740740740740741</v>
      </c>
      <c r="L52" s="7">
        <v>0.7</v>
      </c>
      <c r="M52" s="7">
        <v>0.3</v>
      </c>
      <c r="N52" s="7">
        <v>0.65</v>
      </c>
    </row>
    <row r="53" spans="1:14">
      <c r="A53" s="6">
        <v>84</v>
      </c>
      <c r="B53" s="7">
        <v>84</v>
      </c>
      <c r="C53" s="7">
        <v>0.710006833076477</v>
      </c>
      <c r="D53" s="7">
        <v>0.00908374786376953</v>
      </c>
      <c r="E53" s="7">
        <v>10</v>
      </c>
      <c r="F53" s="7">
        <v>5</v>
      </c>
      <c r="G53" s="7">
        <v>0</v>
      </c>
      <c r="H53" s="7">
        <v>5</v>
      </c>
      <c r="I53" s="7">
        <v>1</v>
      </c>
      <c r="J53" s="7">
        <v>0.666666666666667</v>
      </c>
      <c r="K53" s="7">
        <v>0.8</v>
      </c>
      <c r="L53" s="7">
        <v>0.5</v>
      </c>
      <c r="M53" s="7">
        <v>0.5</v>
      </c>
      <c r="N53" s="7">
        <v>0.75</v>
      </c>
    </row>
    <row r="54" spans="1:14">
      <c r="A54" s="6">
        <v>7</v>
      </c>
      <c r="B54" s="7">
        <v>7</v>
      </c>
      <c r="C54" s="7">
        <v>0.710409045219421</v>
      </c>
      <c r="D54" s="7">
        <v>0.056043267250061</v>
      </c>
      <c r="E54" s="7">
        <v>10</v>
      </c>
      <c r="F54" s="7">
        <v>4</v>
      </c>
      <c r="G54" s="7">
        <v>0</v>
      </c>
      <c r="H54" s="7">
        <v>6</v>
      </c>
      <c r="I54" s="7">
        <v>1</v>
      </c>
      <c r="J54" s="7">
        <v>0.714285714285714</v>
      </c>
      <c r="K54" s="7">
        <v>0.833333333333333</v>
      </c>
      <c r="L54" s="7">
        <v>0.4</v>
      </c>
      <c r="M54" s="7">
        <v>0.6</v>
      </c>
      <c r="N54" s="7">
        <v>0.8</v>
      </c>
    </row>
    <row r="55" spans="1:14">
      <c r="A55" s="6">
        <v>42</v>
      </c>
      <c r="B55" s="7">
        <v>42</v>
      </c>
      <c r="C55" s="7">
        <v>0.711386680603027</v>
      </c>
      <c r="D55" s="7">
        <v>0.0427869558334351</v>
      </c>
      <c r="E55" s="7">
        <v>10</v>
      </c>
      <c r="F55" s="7">
        <v>7</v>
      </c>
      <c r="G55" s="7">
        <v>0</v>
      </c>
      <c r="H55" s="7">
        <v>3</v>
      </c>
      <c r="I55" s="7">
        <v>1</v>
      </c>
      <c r="J55" s="7">
        <v>0.588235294117647</v>
      </c>
      <c r="K55" s="7">
        <v>0.740740740740741</v>
      </c>
      <c r="L55" s="7">
        <v>0.7</v>
      </c>
      <c r="M55" s="7">
        <v>0.3</v>
      </c>
      <c r="N55" s="7">
        <v>0.65</v>
      </c>
    </row>
    <row r="56" spans="1:14">
      <c r="A56" s="6">
        <v>67</v>
      </c>
      <c r="B56" s="7">
        <v>67</v>
      </c>
      <c r="C56" s="7">
        <v>0.726960897445679</v>
      </c>
      <c r="D56" s="7">
        <v>0.0244230031967163</v>
      </c>
      <c r="E56" s="7">
        <v>10</v>
      </c>
      <c r="F56" s="7">
        <v>7</v>
      </c>
      <c r="G56" s="7">
        <v>0</v>
      </c>
      <c r="H56" s="7">
        <v>3</v>
      </c>
      <c r="I56" s="7">
        <v>1</v>
      </c>
      <c r="J56" s="7">
        <v>0.588235294117647</v>
      </c>
      <c r="K56" s="7">
        <v>0.740740740740741</v>
      </c>
      <c r="L56" s="7">
        <v>0.7</v>
      </c>
      <c r="M56" s="7">
        <v>0.3</v>
      </c>
      <c r="N56" s="7">
        <v>0.65</v>
      </c>
    </row>
    <row r="57" spans="1:14">
      <c r="A57" s="6">
        <v>54</v>
      </c>
      <c r="B57" s="7">
        <v>54</v>
      </c>
      <c r="C57" s="7">
        <v>0.727168083190918</v>
      </c>
      <c r="D57" s="7">
        <v>0.0995856523513794</v>
      </c>
      <c r="E57" s="7">
        <v>10</v>
      </c>
      <c r="F57" s="7">
        <v>5</v>
      </c>
      <c r="G57" s="7">
        <v>0</v>
      </c>
      <c r="H57" s="7">
        <v>5</v>
      </c>
      <c r="I57" s="7">
        <v>1</v>
      </c>
      <c r="J57" s="7">
        <v>0.666666666666667</v>
      </c>
      <c r="K57" s="7">
        <v>0.8</v>
      </c>
      <c r="L57" s="7">
        <v>0.5</v>
      </c>
      <c r="M57" s="7">
        <v>0.5</v>
      </c>
      <c r="N57" s="7">
        <v>0.75</v>
      </c>
    </row>
    <row r="58" spans="1:14">
      <c r="A58" s="6">
        <v>27</v>
      </c>
      <c r="B58" s="7">
        <v>27</v>
      </c>
      <c r="C58" s="7">
        <v>0.728627681732178</v>
      </c>
      <c r="D58" s="7">
        <v>0.0502829551696777</v>
      </c>
      <c r="E58" s="7">
        <v>10</v>
      </c>
      <c r="F58" s="7">
        <v>6</v>
      </c>
      <c r="G58" s="7">
        <v>0</v>
      </c>
      <c r="H58" s="7">
        <v>4</v>
      </c>
      <c r="I58" s="7">
        <v>1</v>
      </c>
      <c r="J58" s="7">
        <v>0.625</v>
      </c>
      <c r="K58" s="7">
        <v>0.769230769230769</v>
      </c>
      <c r="L58" s="7">
        <v>0.6</v>
      </c>
      <c r="M58" s="7">
        <v>0.4</v>
      </c>
      <c r="N58" s="7">
        <v>0.7</v>
      </c>
    </row>
    <row r="59" spans="1:14">
      <c r="A59" s="6">
        <v>34</v>
      </c>
      <c r="B59" s="7">
        <v>34</v>
      </c>
      <c r="C59" s="7">
        <v>0.730022192001343</v>
      </c>
      <c r="D59" s="7">
        <v>0.0320318937301636</v>
      </c>
      <c r="E59" s="7">
        <v>10</v>
      </c>
      <c r="F59" s="7">
        <v>4</v>
      </c>
      <c r="G59" s="7">
        <v>0</v>
      </c>
      <c r="H59" s="7">
        <v>6</v>
      </c>
      <c r="I59" s="7">
        <v>1</v>
      </c>
      <c r="J59" s="7">
        <v>0.714285714285714</v>
      </c>
      <c r="K59" s="7">
        <v>0.833333333333333</v>
      </c>
      <c r="L59" s="7">
        <v>0.4</v>
      </c>
      <c r="M59" s="7">
        <v>0.6</v>
      </c>
      <c r="N59" s="7">
        <v>0.8</v>
      </c>
    </row>
    <row r="60" spans="1:14">
      <c r="A60" s="6">
        <v>51</v>
      </c>
      <c r="B60" s="7">
        <v>51</v>
      </c>
      <c r="C60" s="7">
        <v>0.744209051132202</v>
      </c>
      <c r="D60" s="7">
        <v>0.144469022750854</v>
      </c>
      <c r="E60" s="7">
        <v>10</v>
      </c>
      <c r="F60" s="7">
        <v>6</v>
      </c>
      <c r="G60" s="7">
        <v>0</v>
      </c>
      <c r="H60" s="7">
        <v>4</v>
      </c>
      <c r="I60" s="7">
        <v>1</v>
      </c>
      <c r="J60" s="7">
        <v>0.625</v>
      </c>
      <c r="K60" s="7">
        <v>0.769230769230769</v>
      </c>
      <c r="L60" s="7">
        <v>0.6</v>
      </c>
      <c r="M60" s="7">
        <v>0.4</v>
      </c>
      <c r="N60" s="7">
        <v>0.7</v>
      </c>
    </row>
    <row r="61" spans="1:14">
      <c r="A61" s="6">
        <v>65</v>
      </c>
      <c r="B61" s="7">
        <v>65</v>
      </c>
      <c r="C61" s="7">
        <v>0.745096802711487</v>
      </c>
      <c r="D61" s="7">
        <v>0.034243106842041</v>
      </c>
      <c r="E61" s="7">
        <v>10</v>
      </c>
      <c r="F61" s="7">
        <v>4</v>
      </c>
      <c r="G61" s="7">
        <v>0</v>
      </c>
      <c r="H61" s="7">
        <v>6</v>
      </c>
      <c r="I61" s="7">
        <v>1</v>
      </c>
      <c r="J61" s="7">
        <v>0.714285714285714</v>
      </c>
      <c r="K61" s="7">
        <v>0.833333333333333</v>
      </c>
      <c r="L61" s="7">
        <v>0.4</v>
      </c>
      <c r="M61" s="7">
        <v>0.6</v>
      </c>
      <c r="N61" s="7">
        <v>0.8</v>
      </c>
    </row>
    <row r="62" spans="1:14">
      <c r="A62" s="6">
        <v>89</v>
      </c>
      <c r="B62" s="7">
        <v>89</v>
      </c>
      <c r="C62" s="7">
        <v>0.755349278450012</v>
      </c>
      <c r="D62" s="7">
        <v>0.0616695880889893</v>
      </c>
      <c r="E62" s="7">
        <v>10</v>
      </c>
      <c r="F62" s="7">
        <v>5</v>
      </c>
      <c r="G62" s="7">
        <v>0</v>
      </c>
      <c r="H62" s="7">
        <v>5</v>
      </c>
      <c r="I62" s="7">
        <v>1</v>
      </c>
      <c r="J62" s="7">
        <v>0.666666666666667</v>
      </c>
      <c r="K62" s="7">
        <v>0.8</v>
      </c>
      <c r="L62" s="7">
        <v>0.5</v>
      </c>
      <c r="M62" s="7">
        <v>0.5</v>
      </c>
      <c r="N62" s="7">
        <v>0.75</v>
      </c>
    </row>
    <row r="63" s="2" customFormat="1" spans="1:14">
      <c r="A63" s="10">
        <v>5</v>
      </c>
      <c r="B63" s="11">
        <v>5</v>
      </c>
      <c r="C63" s="11">
        <v>0.759477138519287</v>
      </c>
      <c r="D63" s="11">
        <v>0.0228502750396729</v>
      </c>
      <c r="E63" s="11">
        <v>10</v>
      </c>
      <c r="F63" s="11">
        <v>6</v>
      </c>
      <c r="G63" s="11">
        <v>0</v>
      </c>
      <c r="H63" s="11">
        <v>4</v>
      </c>
      <c r="I63" s="11">
        <v>1</v>
      </c>
      <c r="J63" s="11">
        <v>0.625</v>
      </c>
      <c r="K63" s="11">
        <v>0.769230769230769</v>
      </c>
      <c r="L63" s="11">
        <v>0.6</v>
      </c>
      <c r="M63" s="11">
        <v>0.4</v>
      </c>
      <c r="N63" s="11">
        <v>0.7</v>
      </c>
    </row>
    <row r="64" spans="1:14">
      <c r="A64" s="6">
        <v>58</v>
      </c>
      <c r="B64" s="7">
        <v>58</v>
      </c>
      <c r="C64" s="7">
        <v>0.766217112541199</v>
      </c>
      <c r="D64" s="7">
        <v>0.0799874067306519</v>
      </c>
      <c r="E64" s="7">
        <v>10</v>
      </c>
      <c r="F64" s="7">
        <v>4</v>
      </c>
      <c r="G64" s="7">
        <v>0</v>
      </c>
      <c r="H64" s="7">
        <v>6</v>
      </c>
      <c r="I64" s="7">
        <v>1</v>
      </c>
      <c r="J64" s="7">
        <v>0.714285714285714</v>
      </c>
      <c r="K64" s="7">
        <v>0.833333333333333</v>
      </c>
      <c r="L64" s="7">
        <v>0.4</v>
      </c>
      <c r="M64" s="7">
        <v>0.6</v>
      </c>
      <c r="N64" s="7">
        <v>0.8</v>
      </c>
    </row>
    <row r="65" spans="1:14">
      <c r="A65" s="6">
        <v>46</v>
      </c>
      <c r="B65" s="7">
        <v>46</v>
      </c>
      <c r="C65" s="7">
        <v>0.768467903137207</v>
      </c>
      <c r="D65" s="7">
        <v>0.089962363243103</v>
      </c>
      <c r="E65" s="7">
        <v>10</v>
      </c>
      <c r="F65" s="7">
        <v>8</v>
      </c>
      <c r="G65" s="7">
        <v>0</v>
      </c>
      <c r="H65" s="7">
        <v>2</v>
      </c>
      <c r="I65" s="7">
        <v>1</v>
      </c>
      <c r="J65" s="7">
        <v>0.555555555555556</v>
      </c>
      <c r="K65" s="7">
        <v>0.714285714285714</v>
      </c>
      <c r="L65" s="7">
        <v>0.8</v>
      </c>
      <c r="M65" s="7">
        <v>0.2</v>
      </c>
      <c r="N65" s="7">
        <v>0.6</v>
      </c>
    </row>
    <row r="66" spans="1:14">
      <c r="A66" s="6">
        <v>22</v>
      </c>
      <c r="B66" s="7">
        <v>22</v>
      </c>
      <c r="C66" s="7">
        <v>0.768659114837646</v>
      </c>
      <c r="D66" s="7">
        <v>0.0440047979354858</v>
      </c>
      <c r="E66" s="7">
        <v>10</v>
      </c>
      <c r="F66" s="7">
        <v>7</v>
      </c>
      <c r="G66" s="7">
        <v>0</v>
      </c>
      <c r="H66" s="7">
        <v>3</v>
      </c>
      <c r="I66" s="7">
        <v>1</v>
      </c>
      <c r="J66" s="7">
        <v>0.588235294117647</v>
      </c>
      <c r="K66" s="7">
        <v>0.740740740740741</v>
      </c>
      <c r="L66" s="7">
        <v>0.7</v>
      </c>
      <c r="M66" s="7">
        <v>0.3</v>
      </c>
      <c r="N66" s="7">
        <v>0.65</v>
      </c>
    </row>
    <row r="67" spans="1:14">
      <c r="A67" s="6">
        <v>52</v>
      </c>
      <c r="B67" s="7">
        <v>52</v>
      </c>
      <c r="C67" s="7">
        <v>0.76999843120575</v>
      </c>
      <c r="D67" s="7">
        <v>0.212963461875915</v>
      </c>
      <c r="E67" s="7">
        <v>10</v>
      </c>
      <c r="F67" s="7">
        <v>6</v>
      </c>
      <c r="G67" s="7">
        <v>0</v>
      </c>
      <c r="H67" s="7">
        <v>4</v>
      </c>
      <c r="I67" s="7">
        <v>1</v>
      </c>
      <c r="J67" s="7">
        <v>0.625</v>
      </c>
      <c r="K67" s="7">
        <v>0.769230769230769</v>
      </c>
      <c r="L67" s="7">
        <v>0.6</v>
      </c>
      <c r="M67" s="7">
        <v>0.4</v>
      </c>
      <c r="N67" s="7">
        <v>0.7</v>
      </c>
    </row>
    <row r="68" spans="1:14">
      <c r="A68" s="6">
        <v>15</v>
      </c>
      <c r="B68" s="7">
        <v>15</v>
      </c>
      <c r="C68" s="7">
        <v>0.776006937026978</v>
      </c>
      <c r="D68" s="7">
        <v>0.0995199680328369</v>
      </c>
      <c r="E68" s="7">
        <v>10</v>
      </c>
      <c r="F68" s="7">
        <v>6</v>
      </c>
      <c r="G68" s="7">
        <v>0</v>
      </c>
      <c r="H68" s="7">
        <v>4</v>
      </c>
      <c r="I68" s="7">
        <v>1</v>
      </c>
      <c r="J68" s="7">
        <v>0.625</v>
      </c>
      <c r="K68" s="7">
        <v>0.769230769230769</v>
      </c>
      <c r="L68" s="7">
        <v>0.6</v>
      </c>
      <c r="M68" s="7">
        <v>0.4</v>
      </c>
      <c r="N68" s="7">
        <v>0.7</v>
      </c>
    </row>
    <row r="69" spans="1:14">
      <c r="A69" s="6">
        <v>81</v>
      </c>
      <c r="B69" s="7">
        <v>81</v>
      </c>
      <c r="C69" s="7">
        <v>0.777614712715149</v>
      </c>
      <c r="D69" s="7">
        <v>0.0385898351669312</v>
      </c>
      <c r="E69" s="7">
        <v>10</v>
      </c>
      <c r="F69" s="7">
        <v>4</v>
      </c>
      <c r="G69" s="7">
        <v>0</v>
      </c>
      <c r="H69" s="7">
        <v>6</v>
      </c>
      <c r="I69" s="7">
        <v>1</v>
      </c>
      <c r="J69" s="7">
        <v>0.714285714285714</v>
      </c>
      <c r="K69" s="7">
        <v>0.833333333333333</v>
      </c>
      <c r="L69" s="7">
        <v>0.4</v>
      </c>
      <c r="M69" s="7">
        <v>0.6</v>
      </c>
      <c r="N69" s="7">
        <v>0.8</v>
      </c>
    </row>
    <row r="70" spans="1:14">
      <c r="A70" s="6">
        <v>2</v>
      </c>
      <c r="B70" s="7">
        <v>2</v>
      </c>
      <c r="C70" s="7">
        <v>0.782570600509644</v>
      </c>
      <c r="D70" s="7">
        <v>0.0511977672576904</v>
      </c>
      <c r="E70" s="7">
        <v>10</v>
      </c>
      <c r="F70" s="7">
        <v>8</v>
      </c>
      <c r="G70" s="7">
        <v>0</v>
      </c>
      <c r="H70" s="7">
        <v>2</v>
      </c>
      <c r="I70" s="7">
        <v>1</v>
      </c>
      <c r="J70" s="7">
        <v>0.555555555555556</v>
      </c>
      <c r="K70" s="7">
        <v>0.714285714285714</v>
      </c>
      <c r="L70" s="7">
        <v>0.8</v>
      </c>
      <c r="M70" s="7">
        <v>0.2</v>
      </c>
      <c r="N70" s="7">
        <v>0.6</v>
      </c>
    </row>
    <row r="71" spans="1:14">
      <c r="A71" s="6">
        <v>49</v>
      </c>
      <c r="B71" s="7">
        <v>49</v>
      </c>
      <c r="C71" s="7">
        <v>0.783710598945618</v>
      </c>
      <c r="D71" s="7">
        <v>0.189907193183899</v>
      </c>
      <c r="E71" s="7">
        <v>10</v>
      </c>
      <c r="F71" s="7">
        <v>6</v>
      </c>
      <c r="G71" s="7">
        <v>0</v>
      </c>
      <c r="H71" s="7">
        <v>4</v>
      </c>
      <c r="I71" s="7">
        <v>1</v>
      </c>
      <c r="J71" s="7">
        <v>0.625</v>
      </c>
      <c r="K71" s="7">
        <v>0.769230769230769</v>
      </c>
      <c r="L71" s="7">
        <v>0.6</v>
      </c>
      <c r="M71" s="7">
        <v>0.4</v>
      </c>
      <c r="N71" s="7">
        <v>0.7</v>
      </c>
    </row>
    <row r="72" spans="1:14">
      <c r="A72" s="6">
        <v>78</v>
      </c>
      <c r="B72" s="7">
        <v>78</v>
      </c>
      <c r="C72" s="7">
        <v>0.788685321807861</v>
      </c>
      <c r="D72" s="7">
        <v>0.130080699920654</v>
      </c>
      <c r="E72" s="7">
        <v>10</v>
      </c>
      <c r="F72" s="7">
        <v>7</v>
      </c>
      <c r="G72" s="7">
        <v>0</v>
      </c>
      <c r="H72" s="7">
        <v>3</v>
      </c>
      <c r="I72" s="7">
        <v>1</v>
      </c>
      <c r="J72" s="7">
        <v>0.588235294117647</v>
      </c>
      <c r="K72" s="7">
        <v>0.740740740740741</v>
      </c>
      <c r="L72" s="7">
        <v>0.7</v>
      </c>
      <c r="M72" s="7">
        <v>0.3</v>
      </c>
      <c r="N72" s="7">
        <v>0.65</v>
      </c>
    </row>
    <row r="73" spans="1:14">
      <c r="A73" s="6">
        <v>40</v>
      </c>
      <c r="B73" s="7">
        <v>40</v>
      </c>
      <c r="C73" s="7">
        <v>0.792062044143677</v>
      </c>
      <c r="D73" s="7">
        <v>0.0185079574584961</v>
      </c>
      <c r="E73" s="7">
        <v>10</v>
      </c>
      <c r="F73" s="7">
        <v>5</v>
      </c>
      <c r="G73" s="7">
        <v>0</v>
      </c>
      <c r="H73" s="7">
        <v>5</v>
      </c>
      <c r="I73" s="7">
        <v>1</v>
      </c>
      <c r="J73" s="7">
        <v>0.666666666666667</v>
      </c>
      <c r="K73" s="7">
        <v>0.8</v>
      </c>
      <c r="L73" s="7">
        <v>0.5</v>
      </c>
      <c r="M73" s="7">
        <v>0.5</v>
      </c>
      <c r="N73" s="7">
        <v>0.75</v>
      </c>
    </row>
    <row r="74" spans="1:14">
      <c r="A74" s="6">
        <v>9</v>
      </c>
      <c r="B74" s="7">
        <v>9</v>
      </c>
      <c r="C74" s="7">
        <v>0.8022301197052</v>
      </c>
      <c r="D74" s="7">
        <v>0.0777180194854736</v>
      </c>
      <c r="E74" s="7">
        <v>10</v>
      </c>
      <c r="F74" s="7">
        <v>9</v>
      </c>
      <c r="G74" s="7">
        <v>0</v>
      </c>
      <c r="H74" s="7">
        <v>1</v>
      </c>
      <c r="I74" s="7">
        <v>1</v>
      </c>
      <c r="J74" s="7">
        <v>0.526315789473684</v>
      </c>
      <c r="K74" s="7">
        <v>0.689655172413793</v>
      </c>
      <c r="L74" s="7">
        <v>0.9</v>
      </c>
      <c r="M74" s="7">
        <v>0.1</v>
      </c>
      <c r="N74" s="7">
        <v>0.55</v>
      </c>
    </row>
    <row r="75" spans="1:14">
      <c r="A75" s="6">
        <v>17</v>
      </c>
      <c r="B75" s="7">
        <v>17</v>
      </c>
      <c r="C75" s="7">
        <v>0.802490711212158</v>
      </c>
      <c r="D75" s="7">
        <v>0.0230822563171387</v>
      </c>
      <c r="E75" s="7">
        <v>10</v>
      </c>
      <c r="F75" s="7">
        <v>5</v>
      </c>
      <c r="G75" s="7">
        <v>0</v>
      </c>
      <c r="H75" s="7">
        <v>5</v>
      </c>
      <c r="I75" s="7">
        <v>1</v>
      </c>
      <c r="J75" s="7">
        <v>0.666666666666667</v>
      </c>
      <c r="K75" s="7">
        <v>0.8</v>
      </c>
      <c r="L75" s="7">
        <v>0.5</v>
      </c>
      <c r="M75" s="7">
        <v>0.5</v>
      </c>
      <c r="N75" s="7">
        <v>0.75</v>
      </c>
    </row>
    <row r="76" spans="1:14">
      <c r="A76" s="6">
        <v>90</v>
      </c>
      <c r="B76" s="7">
        <v>90</v>
      </c>
      <c r="C76" s="7">
        <v>0.805208325386047</v>
      </c>
      <c r="D76" s="7">
        <v>0.158805131912231</v>
      </c>
      <c r="E76" s="7">
        <v>9</v>
      </c>
      <c r="F76" s="7">
        <v>7</v>
      </c>
      <c r="G76" s="7">
        <v>1</v>
      </c>
      <c r="H76" s="7">
        <v>3</v>
      </c>
      <c r="I76" s="7">
        <v>0.9</v>
      </c>
      <c r="J76" s="7">
        <v>0.5625</v>
      </c>
      <c r="K76" s="7">
        <v>0.692307692307692</v>
      </c>
      <c r="L76" s="7">
        <v>0.7</v>
      </c>
      <c r="M76" s="7">
        <v>0.2</v>
      </c>
      <c r="N76" s="7">
        <v>0.6</v>
      </c>
    </row>
    <row r="77" spans="1:14">
      <c r="A77" s="6">
        <v>26</v>
      </c>
      <c r="B77" s="7">
        <v>26</v>
      </c>
      <c r="C77" s="7">
        <v>0.814105629920959</v>
      </c>
      <c r="D77" s="7">
        <v>0.123190999031067</v>
      </c>
      <c r="E77" s="7">
        <v>10</v>
      </c>
      <c r="F77" s="7">
        <v>9</v>
      </c>
      <c r="G77" s="7">
        <v>0</v>
      </c>
      <c r="H77" s="7">
        <v>1</v>
      </c>
      <c r="I77" s="7">
        <v>1</v>
      </c>
      <c r="J77" s="7">
        <v>0.526315789473684</v>
      </c>
      <c r="K77" s="7">
        <v>0.689655172413793</v>
      </c>
      <c r="L77" s="7">
        <v>0.9</v>
      </c>
      <c r="M77" s="7">
        <v>0.1</v>
      </c>
      <c r="N77" s="7">
        <v>0.55</v>
      </c>
    </row>
    <row r="78" spans="1:14">
      <c r="A78" s="6">
        <v>96</v>
      </c>
      <c r="B78" s="7">
        <v>96</v>
      </c>
      <c r="C78" s="7">
        <v>0.825199604034424</v>
      </c>
      <c r="D78" s="7">
        <v>0.0523767471313477</v>
      </c>
      <c r="E78" s="7">
        <v>10</v>
      </c>
      <c r="F78" s="7">
        <v>5</v>
      </c>
      <c r="G78" s="7">
        <v>0</v>
      </c>
      <c r="H78" s="7">
        <v>5</v>
      </c>
      <c r="I78" s="7">
        <v>1</v>
      </c>
      <c r="J78" s="7">
        <v>0.666666666666667</v>
      </c>
      <c r="K78" s="7">
        <v>0.8</v>
      </c>
      <c r="L78" s="7">
        <v>0.5</v>
      </c>
      <c r="M78" s="7">
        <v>0.5</v>
      </c>
      <c r="N78" s="7">
        <v>0.75</v>
      </c>
    </row>
    <row r="79" spans="1:14">
      <c r="A79" s="6">
        <v>6</v>
      </c>
      <c r="B79" s="7">
        <v>6</v>
      </c>
      <c r="C79" s="7">
        <v>0.825859069824219</v>
      </c>
      <c r="D79" s="7">
        <v>0.0527646541595459</v>
      </c>
      <c r="E79" s="7">
        <v>10</v>
      </c>
      <c r="F79" s="7">
        <v>5</v>
      </c>
      <c r="G79" s="7">
        <v>0</v>
      </c>
      <c r="H79" s="7">
        <v>5</v>
      </c>
      <c r="I79" s="7">
        <v>1</v>
      </c>
      <c r="J79" s="7">
        <v>0.666666666666667</v>
      </c>
      <c r="K79" s="7">
        <v>0.8</v>
      </c>
      <c r="L79" s="7">
        <v>0.5</v>
      </c>
      <c r="M79" s="7">
        <v>0.5</v>
      </c>
      <c r="N79" s="7">
        <v>0.75</v>
      </c>
    </row>
    <row r="80" spans="1:14">
      <c r="A80" s="6">
        <v>76</v>
      </c>
      <c r="B80" s="7">
        <v>76</v>
      </c>
      <c r="C80" s="7">
        <v>0.827271580696106</v>
      </c>
      <c r="D80" s="7">
        <v>0.122797250747681</v>
      </c>
      <c r="E80" s="7">
        <v>10</v>
      </c>
      <c r="F80" s="7">
        <v>5</v>
      </c>
      <c r="G80" s="7">
        <v>0</v>
      </c>
      <c r="H80" s="7">
        <v>5</v>
      </c>
      <c r="I80" s="7">
        <v>1</v>
      </c>
      <c r="J80" s="7">
        <v>0.666666666666667</v>
      </c>
      <c r="K80" s="7">
        <v>0.8</v>
      </c>
      <c r="L80" s="7">
        <v>0.5</v>
      </c>
      <c r="M80" s="7">
        <v>0.5</v>
      </c>
      <c r="N80" s="7">
        <v>0.75</v>
      </c>
    </row>
    <row r="81" s="2" customFormat="1" spans="1:14">
      <c r="A81" s="10">
        <v>25</v>
      </c>
      <c r="B81" s="11">
        <v>25</v>
      </c>
      <c r="C81" s="11">
        <v>0.827527761459351</v>
      </c>
      <c r="D81" s="11">
        <v>0.106193423271179</v>
      </c>
      <c r="E81" s="11">
        <v>10</v>
      </c>
      <c r="F81" s="11">
        <v>6</v>
      </c>
      <c r="G81" s="11">
        <v>0</v>
      </c>
      <c r="H81" s="11">
        <v>4</v>
      </c>
      <c r="I81" s="11">
        <v>1</v>
      </c>
      <c r="J81" s="11">
        <v>0.625</v>
      </c>
      <c r="K81" s="11">
        <v>0.769230769230769</v>
      </c>
      <c r="L81" s="11">
        <v>0.6</v>
      </c>
      <c r="M81" s="11">
        <v>0.4</v>
      </c>
      <c r="N81" s="11">
        <v>0.7</v>
      </c>
    </row>
    <row r="82" spans="1:14">
      <c r="A82" s="6">
        <v>36</v>
      </c>
      <c r="B82" s="7">
        <v>36</v>
      </c>
      <c r="C82" s="7">
        <v>0.845277667045593</v>
      </c>
      <c r="D82" s="7">
        <v>0.0597842931747437</v>
      </c>
      <c r="E82" s="7">
        <v>10</v>
      </c>
      <c r="F82" s="7">
        <v>8</v>
      </c>
      <c r="G82" s="7">
        <v>0</v>
      </c>
      <c r="H82" s="7">
        <v>2</v>
      </c>
      <c r="I82" s="7">
        <v>1</v>
      </c>
      <c r="J82" s="7">
        <v>0.555555555555556</v>
      </c>
      <c r="K82" s="7">
        <v>0.714285714285714</v>
      </c>
      <c r="L82" s="7">
        <v>0.8</v>
      </c>
      <c r="M82" s="7">
        <v>0.2</v>
      </c>
      <c r="N82" s="7">
        <v>0.6</v>
      </c>
    </row>
    <row r="83" spans="1:14">
      <c r="A83" s="6">
        <v>79</v>
      </c>
      <c r="B83" s="7">
        <v>79</v>
      </c>
      <c r="C83" s="7">
        <v>0.850063800811768</v>
      </c>
      <c r="D83" s="7">
        <v>0.0480085611343384</v>
      </c>
      <c r="E83" s="7">
        <v>10</v>
      </c>
      <c r="F83" s="7">
        <v>2</v>
      </c>
      <c r="G83" s="7">
        <v>0</v>
      </c>
      <c r="H83" s="7">
        <v>8</v>
      </c>
      <c r="I83" s="7">
        <v>1</v>
      </c>
      <c r="J83" s="7">
        <v>0.833333333333333</v>
      </c>
      <c r="K83" s="7">
        <v>0.909090909090909</v>
      </c>
      <c r="L83" s="7">
        <v>0.2</v>
      </c>
      <c r="M83" s="7">
        <v>0.8</v>
      </c>
      <c r="N83" s="7">
        <v>0.9</v>
      </c>
    </row>
    <row r="84" spans="1:14">
      <c r="A84" s="6">
        <v>99</v>
      </c>
      <c r="B84" s="7">
        <v>99</v>
      </c>
      <c r="C84" s="7">
        <v>0.862016797065735</v>
      </c>
      <c r="D84" s="7">
        <v>0.0384888648986816</v>
      </c>
      <c r="E84" s="7">
        <v>10</v>
      </c>
      <c r="F84" s="7">
        <v>5</v>
      </c>
      <c r="G84" s="7">
        <v>0</v>
      </c>
      <c r="H84" s="7">
        <v>5</v>
      </c>
      <c r="I84" s="7">
        <v>1</v>
      </c>
      <c r="J84" s="7">
        <v>0.666666666666667</v>
      </c>
      <c r="K84" s="7">
        <v>0.8</v>
      </c>
      <c r="L84" s="7">
        <v>0.5</v>
      </c>
      <c r="M84" s="7">
        <v>0.5</v>
      </c>
      <c r="N84" s="7">
        <v>0.75</v>
      </c>
    </row>
    <row r="85" spans="1:14">
      <c r="A85" s="6">
        <v>48</v>
      </c>
      <c r="B85" s="7">
        <v>48</v>
      </c>
      <c r="C85" s="7">
        <v>0.880075216293335</v>
      </c>
      <c r="D85" s="7">
        <v>0.114109992980957</v>
      </c>
      <c r="E85" s="7">
        <v>10</v>
      </c>
      <c r="F85" s="7">
        <v>5</v>
      </c>
      <c r="G85" s="7">
        <v>0</v>
      </c>
      <c r="H85" s="7">
        <v>5</v>
      </c>
      <c r="I85" s="7">
        <v>1</v>
      </c>
      <c r="J85" s="7">
        <v>0.666666666666667</v>
      </c>
      <c r="K85" s="7">
        <v>0.8</v>
      </c>
      <c r="L85" s="7">
        <v>0.5</v>
      </c>
      <c r="M85" s="7">
        <v>0.5</v>
      </c>
      <c r="N85" s="7">
        <v>0.75</v>
      </c>
    </row>
    <row r="86" spans="1:14">
      <c r="A86" s="6">
        <v>63</v>
      </c>
      <c r="B86" s="7">
        <v>63</v>
      </c>
      <c r="C86" s="7">
        <v>0.882025837898254</v>
      </c>
      <c r="D86" s="7">
        <v>0.179218649864197</v>
      </c>
      <c r="E86" s="7">
        <v>10</v>
      </c>
      <c r="F86" s="7">
        <v>8</v>
      </c>
      <c r="G86" s="7">
        <v>0</v>
      </c>
      <c r="H86" s="7">
        <v>2</v>
      </c>
      <c r="I86" s="7">
        <v>1</v>
      </c>
      <c r="J86" s="7">
        <v>0.555555555555556</v>
      </c>
      <c r="K86" s="7">
        <v>0.714285714285714</v>
      </c>
      <c r="L86" s="7">
        <v>0.8</v>
      </c>
      <c r="M86" s="7">
        <v>0.2</v>
      </c>
      <c r="N86" s="7">
        <v>0.6</v>
      </c>
    </row>
    <row r="87" spans="1:14">
      <c r="A87" s="6">
        <v>94</v>
      </c>
      <c r="B87" s="7">
        <v>94</v>
      </c>
      <c r="C87" s="7">
        <v>0.884147644042969</v>
      </c>
      <c r="D87" s="7">
        <v>0.0210639238357544</v>
      </c>
      <c r="E87" s="7">
        <v>10</v>
      </c>
      <c r="F87" s="7">
        <v>6</v>
      </c>
      <c r="G87" s="7">
        <v>0</v>
      </c>
      <c r="H87" s="7">
        <v>4</v>
      </c>
      <c r="I87" s="7">
        <v>1</v>
      </c>
      <c r="J87" s="7">
        <v>0.625</v>
      </c>
      <c r="K87" s="7">
        <v>0.769230769230769</v>
      </c>
      <c r="L87" s="7">
        <v>0.6</v>
      </c>
      <c r="M87" s="7">
        <v>0.4</v>
      </c>
      <c r="N87" s="7">
        <v>0.7</v>
      </c>
    </row>
    <row r="88" spans="1:14">
      <c r="A88" s="6">
        <v>43</v>
      </c>
      <c r="B88" s="7">
        <v>43</v>
      </c>
      <c r="C88" s="7">
        <v>0.888309717178345</v>
      </c>
      <c r="D88" s="7">
        <v>0.139370918273926</v>
      </c>
      <c r="E88" s="7">
        <v>10</v>
      </c>
      <c r="F88" s="7">
        <v>7</v>
      </c>
      <c r="G88" s="7">
        <v>0</v>
      </c>
      <c r="H88" s="7">
        <v>3</v>
      </c>
      <c r="I88" s="7">
        <v>1</v>
      </c>
      <c r="J88" s="7">
        <v>0.588235294117647</v>
      </c>
      <c r="K88" s="7">
        <v>0.740740740740741</v>
      </c>
      <c r="L88" s="7">
        <v>0.7</v>
      </c>
      <c r="M88" s="7">
        <v>0.3</v>
      </c>
      <c r="N88" s="7">
        <v>0.65</v>
      </c>
    </row>
    <row r="89" spans="1:14">
      <c r="A89" s="6">
        <v>14</v>
      </c>
      <c r="B89" s="7">
        <v>14</v>
      </c>
      <c r="C89" s="7">
        <v>0.890965580940247</v>
      </c>
      <c r="D89" s="7">
        <v>0.157147407531738</v>
      </c>
      <c r="E89" s="7">
        <v>10</v>
      </c>
      <c r="F89" s="7">
        <v>5</v>
      </c>
      <c r="G89" s="7">
        <v>0</v>
      </c>
      <c r="H89" s="7">
        <v>5</v>
      </c>
      <c r="I89" s="7">
        <v>1</v>
      </c>
      <c r="J89" s="7">
        <v>0.666666666666667</v>
      </c>
      <c r="K89" s="7">
        <v>0.8</v>
      </c>
      <c r="L89" s="7">
        <v>0.5</v>
      </c>
      <c r="M89" s="7">
        <v>0.5</v>
      </c>
      <c r="N89" s="7">
        <v>0.75</v>
      </c>
    </row>
    <row r="90" spans="1:14">
      <c r="A90" s="6">
        <v>93</v>
      </c>
      <c r="B90" s="7">
        <v>93</v>
      </c>
      <c r="C90" s="7">
        <v>0.902466416358948</v>
      </c>
      <c r="D90" s="7">
        <v>0.0377544164657593</v>
      </c>
      <c r="E90" s="7">
        <v>10</v>
      </c>
      <c r="F90" s="7">
        <v>4</v>
      </c>
      <c r="G90" s="7">
        <v>0</v>
      </c>
      <c r="H90" s="7">
        <v>6</v>
      </c>
      <c r="I90" s="7">
        <v>1</v>
      </c>
      <c r="J90" s="7">
        <v>0.714285714285714</v>
      </c>
      <c r="K90" s="7">
        <v>0.833333333333333</v>
      </c>
      <c r="L90" s="7">
        <v>0.4</v>
      </c>
      <c r="M90" s="7">
        <v>0.6</v>
      </c>
      <c r="N90" s="7">
        <v>0.8</v>
      </c>
    </row>
    <row r="91" s="2" customFormat="1" spans="1:14">
      <c r="A91" s="10">
        <v>80</v>
      </c>
      <c r="B91" s="11">
        <v>80</v>
      </c>
      <c r="C91" s="11">
        <v>0.909982204437256</v>
      </c>
      <c r="D91" s="11">
        <v>0.198383212089539</v>
      </c>
      <c r="E91" s="11">
        <v>10</v>
      </c>
      <c r="F91" s="11">
        <v>9</v>
      </c>
      <c r="G91" s="11">
        <v>0</v>
      </c>
      <c r="H91" s="11">
        <v>1</v>
      </c>
      <c r="I91" s="11">
        <v>1</v>
      </c>
      <c r="J91" s="11">
        <v>0.526315789473684</v>
      </c>
      <c r="K91" s="11">
        <v>0.689655172413793</v>
      </c>
      <c r="L91" s="11">
        <v>0.9</v>
      </c>
      <c r="M91" s="11">
        <v>0.1</v>
      </c>
      <c r="N91" s="11">
        <v>0.55</v>
      </c>
    </row>
    <row r="92" spans="1:14">
      <c r="A92" s="6">
        <v>30</v>
      </c>
      <c r="B92" s="7">
        <v>30</v>
      </c>
      <c r="C92" s="7">
        <v>0.924483895301819</v>
      </c>
      <c r="D92" s="7">
        <v>0.00849044322967529</v>
      </c>
      <c r="E92" s="7">
        <v>10</v>
      </c>
      <c r="F92" s="7">
        <v>8</v>
      </c>
      <c r="G92" s="7">
        <v>0</v>
      </c>
      <c r="H92" s="7">
        <v>2</v>
      </c>
      <c r="I92" s="7">
        <v>1</v>
      </c>
      <c r="J92" s="7">
        <v>0.555555555555556</v>
      </c>
      <c r="K92" s="7">
        <v>0.714285714285714</v>
      </c>
      <c r="L92" s="7">
        <v>0.8</v>
      </c>
      <c r="M92" s="7">
        <v>0.2</v>
      </c>
      <c r="N92" s="7">
        <v>0.6</v>
      </c>
    </row>
    <row r="93" spans="1:14">
      <c r="A93" s="6">
        <v>10</v>
      </c>
      <c r="B93" s="7">
        <v>10</v>
      </c>
      <c r="C93" s="7">
        <v>0.942210555076599</v>
      </c>
      <c r="D93" s="7">
        <v>0.160889387130737</v>
      </c>
      <c r="E93" s="7">
        <v>10</v>
      </c>
      <c r="F93" s="7">
        <v>4</v>
      </c>
      <c r="G93" s="7">
        <v>0</v>
      </c>
      <c r="H93" s="7">
        <v>6</v>
      </c>
      <c r="I93" s="7">
        <v>1</v>
      </c>
      <c r="J93" s="7">
        <v>0.714285714285714</v>
      </c>
      <c r="K93" s="7">
        <v>0.833333333333333</v>
      </c>
      <c r="L93" s="7">
        <v>0.4</v>
      </c>
      <c r="M93" s="7">
        <v>0.6</v>
      </c>
      <c r="N93" s="7">
        <v>0.8</v>
      </c>
    </row>
    <row r="94" spans="1:14">
      <c r="A94" s="6">
        <v>60</v>
      </c>
      <c r="B94" s="7">
        <v>60</v>
      </c>
      <c r="C94" s="7">
        <v>0.950549483299255</v>
      </c>
      <c r="D94" s="7">
        <v>0.064454197883606</v>
      </c>
      <c r="E94" s="7">
        <v>10</v>
      </c>
      <c r="F94" s="7">
        <v>2</v>
      </c>
      <c r="G94" s="7">
        <v>0</v>
      </c>
      <c r="H94" s="7">
        <v>8</v>
      </c>
      <c r="I94" s="7">
        <v>1</v>
      </c>
      <c r="J94" s="7">
        <v>0.833333333333333</v>
      </c>
      <c r="K94" s="7">
        <v>0.909090909090909</v>
      </c>
      <c r="L94" s="7">
        <v>0.2</v>
      </c>
      <c r="M94" s="7">
        <v>0.8</v>
      </c>
      <c r="N94" s="7">
        <v>0.9</v>
      </c>
    </row>
    <row r="95" spans="1:14">
      <c r="A95" s="6">
        <v>71</v>
      </c>
      <c r="B95" s="7">
        <v>71</v>
      </c>
      <c r="C95" s="7">
        <v>0.962655186653137</v>
      </c>
      <c r="D95" s="7">
        <v>0.0840179920196533</v>
      </c>
      <c r="E95" s="7">
        <v>10</v>
      </c>
      <c r="F95" s="7">
        <v>6</v>
      </c>
      <c r="G95" s="7">
        <v>0</v>
      </c>
      <c r="H95" s="7">
        <v>4</v>
      </c>
      <c r="I95" s="7">
        <v>1</v>
      </c>
      <c r="J95" s="7">
        <v>0.625</v>
      </c>
      <c r="K95" s="7">
        <v>0.769230769230769</v>
      </c>
      <c r="L95" s="7">
        <v>0.6</v>
      </c>
      <c r="M95" s="7">
        <v>0.4</v>
      </c>
      <c r="N95" s="7">
        <v>0.7</v>
      </c>
    </row>
    <row r="96" s="2" customFormat="1" spans="1:14">
      <c r="A96" s="10">
        <v>33</v>
      </c>
      <c r="B96" s="11">
        <v>33</v>
      </c>
      <c r="C96" s="11">
        <v>0.972739696502686</v>
      </c>
      <c r="D96" s="11">
        <v>0.0680270195007324</v>
      </c>
      <c r="E96" s="11">
        <v>10</v>
      </c>
      <c r="F96" s="11">
        <v>7</v>
      </c>
      <c r="G96" s="11">
        <v>0</v>
      </c>
      <c r="H96" s="11">
        <v>3</v>
      </c>
      <c r="I96" s="11">
        <v>1</v>
      </c>
      <c r="J96" s="11">
        <v>0.588235294117647</v>
      </c>
      <c r="K96" s="11">
        <v>0.740740740740741</v>
      </c>
      <c r="L96" s="11">
        <v>0.7</v>
      </c>
      <c r="M96" s="11">
        <v>0.3</v>
      </c>
      <c r="N96" s="11">
        <v>0.65</v>
      </c>
    </row>
    <row r="97" spans="1:14">
      <c r="A97" s="6">
        <v>66</v>
      </c>
      <c r="B97" s="7">
        <v>66</v>
      </c>
      <c r="C97" s="7">
        <v>0.985759258270264</v>
      </c>
      <c r="D97" s="7">
        <v>0.142184734344482</v>
      </c>
      <c r="E97" s="7">
        <v>10</v>
      </c>
      <c r="F97" s="7">
        <v>6</v>
      </c>
      <c r="G97" s="7">
        <v>0</v>
      </c>
      <c r="H97" s="7">
        <v>4</v>
      </c>
      <c r="I97" s="7">
        <v>1</v>
      </c>
      <c r="J97" s="7">
        <v>0.625</v>
      </c>
      <c r="K97" s="7">
        <v>0.769230769230769</v>
      </c>
      <c r="L97" s="7">
        <v>0.6</v>
      </c>
      <c r="M97" s="7">
        <v>0.4</v>
      </c>
      <c r="N97" s="7">
        <v>0.7</v>
      </c>
    </row>
    <row r="98" spans="1:14">
      <c r="A98" s="6">
        <v>95</v>
      </c>
      <c r="B98" s="7">
        <v>95</v>
      </c>
      <c r="C98" s="7">
        <v>1.03610777854919</v>
      </c>
      <c r="D98" s="7">
        <v>0.220946669578552</v>
      </c>
      <c r="E98" s="7">
        <v>10</v>
      </c>
      <c r="F98" s="7">
        <v>7</v>
      </c>
      <c r="G98" s="7">
        <v>0</v>
      </c>
      <c r="H98" s="7">
        <v>3</v>
      </c>
      <c r="I98" s="7">
        <v>1</v>
      </c>
      <c r="J98" s="7">
        <v>0.588235294117647</v>
      </c>
      <c r="K98" s="7">
        <v>0.740740740740741</v>
      </c>
      <c r="L98" s="7">
        <v>0.7</v>
      </c>
      <c r="M98" s="7">
        <v>0.3</v>
      </c>
      <c r="N98" s="7">
        <v>0.65</v>
      </c>
    </row>
    <row r="99" s="2" customFormat="1" spans="1:14">
      <c r="A99" s="10">
        <v>56</v>
      </c>
      <c r="B99" s="11">
        <v>56</v>
      </c>
      <c r="C99" s="11">
        <v>1.05602169036865</v>
      </c>
      <c r="D99" s="11">
        <v>0.236287951469421</v>
      </c>
      <c r="E99" s="11">
        <v>10</v>
      </c>
      <c r="F99" s="11">
        <v>6</v>
      </c>
      <c r="G99" s="11">
        <v>0</v>
      </c>
      <c r="H99" s="11">
        <v>4</v>
      </c>
      <c r="I99" s="11">
        <v>1</v>
      </c>
      <c r="J99" s="11">
        <v>0.625</v>
      </c>
      <c r="K99" s="11">
        <v>0.769230769230769</v>
      </c>
      <c r="L99" s="11">
        <v>0.6</v>
      </c>
      <c r="M99" s="11">
        <v>0.4</v>
      </c>
      <c r="N99" s="11">
        <v>0.7</v>
      </c>
    </row>
    <row r="100" spans="1:14">
      <c r="A100" s="6">
        <v>53</v>
      </c>
      <c r="B100" s="7">
        <v>53</v>
      </c>
      <c r="C100" s="7">
        <v>1.10009551048279</v>
      </c>
      <c r="D100" s="7">
        <v>0.203833341598511</v>
      </c>
      <c r="E100" s="7">
        <v>10</v>
      </c>
      <c r="F100" s="7">
        <v>7</v>
      </c>
      <c r="G100" s="7">
        <v>0</v>
      </c>
      <c r="H100" s="7">
        <v>3</v>
      </c>
      <c r="I100" s="7">
        <v>1</v>
      </c>
      <c r="J100" s="7">
        <v>0.588235294117647</v>
      </c>
      <c r="K100" s="7">
        <v>0.740740740740741</v>
      </c>
      <c r="L100" s="7">
        <v>0.7</v>
      </c>
      <c r="M100" s="7">
        <v>0.3</v>
      </c>
      <c r="N100" s="7">
        <v>0.65</v>
      </c>
    </row>
    <row r="101" spans="1:14">
      <c r="A101" s="6">
        <v>18</v>
      </c>
      <c r="B101" s="7">
        <v>18</v>
      </c>
      <c r="C101" s="7">
        <v>1.17620837688446</v>
      </c>
      <c r="D101" s="7">
        <v>0.202372550964355</v>
      </c>
      <c r="E101" s="7">
        <v>10</v>
      </c>
      <c r="F101" s="7">
        <v>4</v>
      </c>
      <c r="G101" s="7">
        <v>0</v>
      </c>
      <c r="H101" s="7">
        <v>6</v>
      </c>
      <c r="I101" s="7">
        <v>1</v>
      </c>
      <c r="J101" s="7">
        <v>0.714285714285714</v>
      </c>
      <c r="K101" s="7">
        <v>0.833333333333333</v>
      </c>
      <c r="L101" s="7">
        <v>0.4</v>
      </c>
      <c r="M101" s="7">
        <v>0.6</v>
      </c>
      <c r="N101" s="7">
        <v>0.8</v>
      </c>
    </row>
    <row r="102" spans="3:14">
      <c r="C102" s="5">
        <f>AVERAGE(C2:C101)</f>
        <v>0.710457417964935</v>
      </c>
      <c r="D102" s="5">
        <f>AVERAGE(D2:D101)</f>
        <v>0.0759533607959747</v>
      </c>
      <c r="J102" s="5">
        <f t="shared" ref="J102:N102" si="0">AVERAGE(J2:J101)</f>
        <v>0.646444923110945</v>
      </c>
      <c r="K102" s="5">
        <f t="shared" si="0"/>
        <v>0.78292255010246</v>
      </c>
      <c r="L102" s="5">
        <f t="shared" si="0"/>
        <v>0.563</v>
      </c>
      <c r="M102" s="5">
        <f t="shared" si="0"/>
        <v>0.436</v>
      </c>
      <c r="N102" s="5">
        <f t="shared" si="0"/>
        <v>0.718</v>
      </c>
    </row>
    <row r="104" spans="3:5">
      <c r="C104" s="12" t="s">
        <v>13</v>
      </c>
      <c r="D104" s="5" t="s">
        <v>14</v>
      </c>
      <c r="E104" s="5"/>
    </row>
    <row r="105" spans="3:5">
      <c r="C105" s="5" t="s">
        <v>15</v>
      </c>
      <c r="D105" s="5">
        <f>COUNTIF(C2:C101,"&lt;0.46")-COUNTIF(C2:C101,"&lt;0.385")</f>
        <v>4</v>
      </c>
      <c r="E105" s="5"/>
    </row>
    <row r="106" spans="3:5">
      <c r="C106" s="5" t="s">
        <v>16</v>
      </c>
      <c r="D106" s="5">
        <f>COUNTIF(C2:C101,"&lt;0.535")-COUNTIF(C2:C101,"&lt;0.46")</f>
        <v>7</v>
      </c>
      <c r="E106" s="5"/>
    </row>
    <row r="107" s="3" customFormat="1" spans="3:6">
      <c r="C107" s="16" t="s">
        <v>17</v>
      </c>
      <c r="D107" s="16">
        <f>COUNTIF(C2:C101,"&lt;0.61")-COUNTIF(C2:C101,"&lt;0.535")</f>
        <v>21</v>
      </c>
      <c r="E107" s="16">
        <v>3</v>
      </c>
      <c r="F107" s="16">
        <v>2</v>
      </c>
    </row>
    <row r="108" spans="3:6">
      <c r="C108" s="5" t="s">
        <v>18</v>
      </c>
      <c r="D108" s="5">
        <f>COUNTIF(C2:C101,"&lt;0.685")-COUNTIF(C2:C101,"&lt;0.61")</f>
        <v>15</v>
      </c>
      <c r="E108" s="5">
        <v>5</v>
      </c>
      <c r="F108" s="5">
        <v>5</v>
      </c>
    </row>
    <row r="109" s="4" customFormat="1" spans="3:6">
      <c r="C109" s="17" t="s">
        <v>19</v>
      </c>
      <c r="D109" s="17">
        <f>COUNTIF(C2:C101,"&lt;0.76")-COUNTIF(C2:C101,"&lt;0.685")</f>
        <v>15</v>
      </c>
      <c r="E109" s="17">
        <v>9</v>
      </c>
      <c r="F109" s="17">
        <v>7</v>
      </c>
    </row>
    <row r="110" spans="3:6">
      <c r="C110" s="5" t="s">
        <v>20</v>
      </c>
      <c r="D110" s="5">
        <f>COUNTIF(C2:C101,"&lt;0.835")-COUNTIF(C2:C101,"&lt;0.76")</f>
        <v>18</v>
      </c>
      <c r="E110" s="5">
        <v>5</v>
      </c>
      <c r="F110" s="5">
        <v>5</v>
      </c>
    </row>
    <row r="111" s="3" customFormat="1" spans="3:6">
      <c r="C111" s="16" t="s">
        <v>21</v>
      </c>
      <c r="D111" s="16">
        <f>COUNTIF(C2:C101,"&lt;0.91")-COUNTIF(C2:C101,"&lt;0.835")</f>
        <v>10</v>
      </c>
      <c r="E111" s="16">
        <v>3</v>
      </c>
      <c r="F111" s="16">
        <v>2</v>
      </c>
    </row>
    <row r="112" spans="3:5">
      <c r="C112" s="5" t="s">
        <v>22</v>
      </c>
      <c r="D112" s="5">
        <f>COUNTIF(C2:C101,"&lt;0.985")-COUNTIF(C2:C101,"&lt;0.91")</f>
        <v>5</v>
      </c>
      <c r="E112" s="5"/>
    </row>
    <row r="113" spans="3:5">
      <c r="C113" s="5" t="s">
        <v>23</v>
      </c>
      <c r="D113" s="5">
        <f>COUNTIF(C2:C101,"&lt;1.06")-COUNTIF(C2:C101,"&lt;0.985")</f>
        <v>3</v>
      </c>
      <c r="E113" s="5"/>
    </row>
    <row r="114" spans="3:5">
      <c r="C114" s="5" t="s">
        <v>24</v>
      </c>
      <c r="D114" s="5">
        <f>COUNTIF(C2:C101,"&lt;1.135")-COUNTIF(C2:C101,"&lt;1.06")</f>
        <v>1</v>
      </c>
      <c r="E114" s="5"/>
    </row>
    <row r="115" spans="3:5">
      <c r="C115" s="5" t="s">
        <v>25</v>
      </c>
      <c r="D115" s="5">
        <f>COUNTIF(C2:C101,"&lt;1.21")-COUNTIF(C2:C101,"&lt;1.135")</f>
        <v>1</v>
      </c>
      <c r="E115" s="5"/>
    </row>
    <row r="116" spans="6:7">
      <c r="F116" s="5">
        <v>0.57</v>
      </c>
      <c r="G116" s="5">
        <v>0.041</v>
      </c>
    </row>
    <row r="117" spans="6:7">
      <c r="F117" s="5">
        <v>0.725</v>
      </c>
      <c r="G117" s="5">
        <v>0.076</v>
      </c>
    </row>
    <row r="118" spans="6:7">
      <c r="F118" s="5">
        <v>0.801</v>
      </c>
      <c r="G118" s="5">
        <v>0.094</v>
      </c>
    </row>
  </sheetData>
  <pageMargins left="0.75" right="0.75" top="1" bottom="1" header="0.5" footer="0.5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1"/>
  <sheetViews>
    <sheetView workbookViewId="0">
      <selection activeCell="C28" sqref="C28:D32"/>
    </sheetView>
  </sheetViews>
  <sheetFormatPr defaultColWidth="9" defaultRowHeight="13.5"/>
  <cols>
    <col min="3" max="4" width="18.3833333333333" customWidth="1"/>
    <col min="10" max="11" width="12.6333333333333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>
      <c r="A2" s="6">
        <v>0</v>
      </c>
      <c r="B2" s="5">
        <v>0</v>
      </c>
      <c r="C2" s="5">
        <v>0.385983467102051</v>
      </c>
      <c r="D2" s="5">
        <v>0.400498867034912</v>
      </c>
      <c r="E2" s="5">
        <v>10</v>
      </c>
      <c r="F2" s="5">
        <v>4</v>
      </c>
      <c r="G2" s="5">
        <v>0</v>
      </c>
      <c r="H2" s="5">
        <v>6</v>
      </c>
      <c r="I2" s="5">
        <v>1</v>
      </c>
      <c r="J2" s="5">
        <v>0.714285714285714</v>
      </c>
      <c r="K2" s="5">
        <v>0.833333333333333</v>
      </c>
      <c r="L2" s="5">
        <v>0.4</v>
      </c>
      <c r="M2" s="5">
        <v>0.6</v>
      </c>
      <c r="N2" s="5">
        <v>0.8</v>
      </c>
    </row>
    <row r="3" spans="1:14">
      <c r="A3" s="6">
        <v>1</v>
      </c>
      <c r="B3" s="5">
        <v>1</v>
      </c>
      <c r="C3" s="5">
        <v>0.408030271530151</v>
      </c>
      <c r="D3" s="5">
        <v>0.0389866828918457</v>
      </c>
      <c r="E3" s="5">
        <v>10</v>
      </c>
      <c r="F3" s="5">
        <v>4</v>
      </c>
      <c r="G3" s="5">
        <v>0</v>
      </c>
      <c r="H3" s="5">
        <v>6</v>
      </c>
      <c r="I3" s="5">
        <v>1</v>
      </c>
      <c r="J3" s="5">
        <v>0.714285714285714</v>
      </c>
      <c r="K3" s="5">
        <v>0.833333333333333</v>
      </c>
      <c r="L3" s="5">
        <v>0.4</v>
      </c>
      <c r="M3" s="5">
        <v>0.6</v>
      </c>
      <c r="N3" s="5">
        <v>0.8</v>
      </c>
    </row>
    <row r="4" s="2" customFormat="1" spans="1:14">
      <c r="A4" s="10">
        <v>87</v>
      </c>
      <c r="B4" s="11">
        <v>87</v>
      </c>
      <c r="C4" s="11">
        <v>0.426350593566894</v>
      </c>
      <c r="D4" s="11">
        <v>0.0639957189559937</v>
      </c>
      <c r="E4" s="11">
        <v>10</v>
      </c>
      <c r="F4" s="11">
        <v>7</v>
      </c>
      <c r="G4" s="11">
        <v>0</v>
      </c>
      <c r="H4" s="11">
        <v>3</v>
      </c>
      <c r="I4" s="11">
        <v>1</v>
      </c>
      <c r="J4" s="11">
        <v>0.588235294117647</v>
      </c>
      <c r="K4" s="11">
        <v>0.740740740740741</v>
      </c>
      <c r="L4" s="11">
        <v>0.7</v>
      </c>
      <c r="M4" s="11">
        <v>0.3</v>
      </c>
      <c r="N4" s="11">
        <v>0.65</v>
      </c>
    </row>
    <row r="5" spans="1:14">
      <c r="A5" s="6">
        <v>8</v>
      </c>
      <c r="B5" s="7">
        <v>8</v>
      </c>
      <c r="C5" s="7">
        <v>0.465441465377808</v>
      </c>
      <c r="D5" s="7">
        <v>0.0322824716567993</v>
      </c>
      <c r="E5" s="7">
        <v>10</v>
      </c>
      <c r="F5" s="7">
        <v>6</v>
      </c>
      <c r="G5" s="7">
        <v>0</v>
      </c>
      <c r="H5" s="7">
        <v>4</v>
      </c>
      <c r="I5" s="7">
        <v>1</v>
      </c>
      <c r="J5" s="7">
        <v>0.625</v>
      </c>
      <c r="K5" s="7">
        <v>0.769230769230769</v>
      </c>
      <c r="L5" s="7">
        <v>0.6</v>
      </c>
      <c r="M5" s="7">
        <v>0.4</v>
      </c>
      <c r="N5" s="7">
        <v>0.7</v>
      </c>
    </row>
    <row r="6" spans="1:14">
      <c r="A6" s="6">
        <v>24</v>
      </c>
      <c r="B6" s="7">
        <v>24</v>
      </c>
      <c r="C6" s="7">
        <v>0.466872215270996</v>
      </c>
      <c r="D6" s="7">
        <v>0.0282845497131348</v>
      </c>
      <c r="E6" s="7">
        <v>10</v>
      </c>
      <c r="F6" s="7">
        <v>8</v>
      </c>
      <c r="G6" s="7">
        <v>0</v>
      </c>
      <c r="H6" s="7">
        <v>2</v>
      </c>
      <c r="I6" s="7">
        <v>1</v>
      </c>
      <c r="J6" s="7">
        <v>0.555555555555556</v>
      </c>
      <c r="K6" s="7">
        <v>0.714285714285714</v>
      </c>
      <c r="L6" s="7">
        <v>0.8</v>
      </c>
      <c r="M6" s="7">
        <v>0.2</v>
      </c>
      <c r="N6" s="7">
        <v>0.6</v>
      </c>
    </row>
    <row r="7" spans="1:14">
      <c r="A7" s="6">
        <v>29</v>
      </c>
      <c r="B7" s="7">
        <v>29</v>
      </c>
      <c r="C7" s="7">
        <v>0.47124719619751</v>
      </c>
      <c r="D7" s="7">
        <v>0.0666677951812744</v>
      </c>
      <c r="E7" s="7">
        <v>10</v>
      </c>
      <c r="F7" s="7">
        <v>4</v>
      </c>
      <c r="G7" s="7">
        <v>0</v>
      </c>
      <c r="H7" s="7">
        <v>6</v>
      </c>
      <c r="I7" s="7">
        <v>1</v>
      </c>
      <c r="J7" s="7">
        <v>0.714285714285714</v>
      </c>
      <c r="K7" s="7">
        <v>0.833333333333333</v>
      </c>
      <c r="L7" s="7">
        <v>0.4</v>
      </c>
      <c r="M7" s="7">
        <v>0.6</v>
      </c>
      <c r="N7" s="7">
        <v>0.8</v>
      </c>
    </row>
    <row r="8" spans="1:14">
      <c r="A8" s="6">
        <v>85</v>
      </c>
      <c r="B8" s="7">
        <v>85</v>
      </c>
      <c r="C8" s="7">
        <v>0.517606735229492</v>
      </c>
      <c r="D8" s="7">
        <v>0.0504281520843506</v>
      </c>
      <c r="E8" s="7">
        <v>10</v>
      </c>
      <c r="F8" s="7">
        <v>6</v>
      </c>
      <c r="G8" s="7">
        <v>0</v>
      </c>
      <c r="H8" s="7">
        <v>4</v>
      </c>
      <c r="I8" s="7">
        <v>1</v>
      </c>
      <c r="J8" s="7">
        <v>0.625</v>
      </c>
      <c r="K8" s="7">
        <v>0.769230769230769</v>
      </c>
      <c r="L8" s="7">
        <v>0.6</v>
      </c>
      <c r="M8" s="7">
        <v>0.4</v>
      </c>
      <c r="N8" s="7">
        <v>0.7</v>
      </c>
    </row>
    <row r="9" s="2" customFormat="1" spans="1:14">
      <c r="A9" s="10">
        <v>20</v>
      </c>
      <c r="B9" s="11">
        <v>20</v>
      </c>
      <c r="C9" s="11">
        <v>0.523208141326904</v>
      </c>
      <c r="D9" s="11">
        <v>0.0386615991592407</v>
      </c>
      <c r="E9" s="11">
        <v>10</v>
      </c>
      <c r="F9" s="11">
        <v>4</v>
      </c>
      <c r="G9" s="11">
        <v>0</v>
      </c>
      <c r="H9" s="11">
        <v>6</v>
      </c>
      <c r="I9" s="11">
        <v>1</v>
      </c>
      <c r="J9" s="11">
        <v>0.714285714285714</v>
      </c>
      <c r="K9" s="11">
        <v>0.833333333333333</v>
      </c>
      <c r="L9" s="11">
        <v>0.4</v>
      </c>
      <c r="M9" s="11">
        <v>0.6</v>
      </c>
      <c r="N9" s="11">
        <v>0.8</v>
      </c>
    </row>
    <row r="10" spans="1:14">
      <c r="A10" s="6">
        <v>88</v>
      </c>
      <c r="B10" s="7">
        <v>88</v>
      </c>
      <c r="C10" s="7">
        <v>0.608068227767944</v>
      </c>
      <c r="D10" s="7">
        <v>0.0860852003097534</v>
      </c>
      <c r="E10" s="7">
        <v>10</v>
      </c>
      <c r="F10" s="7">
        <v>8</v>
      </c>
      <c r="G10" s="7">
        <v>0</v>
      </c>
      <c r="H10" s="7">
        <v>2</v>
      </c>
      <c r="I10" s="7">
        <v>1</v>
      </c>
      <c r="J10" s="7">
        <v>0.555555555555556</v>
      </c>
      <c r="K10" s="7">
        <v>0.714285714285714</v>
      </c>
      <c r="L10" s="7">
        <v>0.8</v>
      </c>
      <c r="M10" s="7">
        <v>0.2</v>
      </c>
      <c r="N10" s="7">
        <v>0.6</v>
      </c>
    </row>
    <row r="11" spans="1:14">
      <c r="A11" s="6">
        <v>73</v>
      </c>
      <c r="B11" s="7">
        <v>73</v>
      </c>
      <c r="C11" s="7">
        <v>0.548654079437256</v>
      </c>
      <c r="D11" s="7">
        <v>0.0963666439056396</v>
      </c>
      <c r="E11" s="7">
        <v>10</v>
      </c>
      <c r="F11" s="7">
        <v>3</v>
      </c>
      <c r="G11" s="7">
        <v>0</v>
      </c>
      <c r="H11" s="7">
        <v>7</v>
      </c>
      <c r="I11" s="7">
        <v>1</v>
      </c>
      <c r="J11" s="7">
        <v>0.769230769230769</v>
      </c>
      <c r="K11" s="7">
        <v>0.869565217391304</v>
      </c>
      <c r="L11" s="7">
        <v>0.3</v>
      </c>
      <c r="M11" s="7">
        <v>0.7</v>
      </c>
      <c r="N11" s="7">
        <v>0.85</v>
      </c>
    </row>
    <row r="12" spans="1:14">
      <c r="A12" s="6">
        <v>21</v>
      </c>
      <c r="B12" s="7">
        <v>21</v>
      </c>
      <c r="C12" s="7">
        <v>0.58139967918396</v>
      </c>
      <c r="D12" s="7">
        <v>0.0861740112304687</v>
      </c>
      <c r="E12" s="7">
        <v>10</v>
      </c>
      <c r="F12" s="7">
        <v>2</v>
      </c>
      <c r="G12" s="7">
        <v>0</v>
      </c>
      <c r="H12" s="7">
        <v>8</v>
      </c>
      <c r="I12" s="7">
        <v>1</v>
      </c>
      <c r="J12" s="7">
        <v>0.833333333333333</v>
      </c>
      <c r="K12" s="7">
        <v>0.909090909090909</v>
      </c>
      <c r="L12" s="7">
        <v>0.2</v>
      </c>
      <c r="M12" s="7">
        <v>0.8</v>
      </c>
      <c r="N12" s="7">
        <v>0.9</v>
      </c>
    </row>
    <row r="13" spans="1:14">
      <c r="A13" s="6">
        <v>39</v>
      </c>
      <c r="B13" s="7">
        <v>39</v>
      </c>
      <c r="C13" s="7">
        <v>0.573268890380859</v>
      </c>
      <c r="D13" s="7">
        <v>0.126465439796448</v>
      </c>
      <c r="E13" s="7">
        <v>10</v>
      </c>
      <c r="F13" s="7">
        <v>6</v>
      </c>
      <c r="G13" s="7">
        <v>0</v>
      </c>
      <c r="H13" s="7">
        <v>4</v>
      </c>
      <c r="I13" s="7">
        <v>1</v>
      </c>
      <c r="J13" s="7">
        <v>0.625</v>
      </c>
      <c r="K13" s="7">
        <v>0.769230769230769</v>
      </c>
      <c r="L13" s="7">
        <v>0.6</v>
      </c>
      <c r="M13" s="7">
        <v>0.4</v>
      </c>
      <c r="N13" s="7">
        <v>0.7</v>
      </c>
    </row>
    <row r="14" spans="1:14">
      <c r="A14" s="6">
        <v>4</v>
      </c>
      <c r="B14" s="7">
        <v>4</v>
      </c>
      <c r="C14" s="7">
        <v>0.600152254104614</v>
      </c>
      <c r="D14" s="7">
        <v>0.0940033197402954</v>
      </c>
      <c r="E14" s="7">
        <v>10</v>
      </c>
      <c r="F14" s="7">
        <v>8</v>
      </c>
      <c r="G14" s="7">
        <v>0</v>
      </c>
      <c r="H14" s="7">
        <v>2</v>
      </c>
      <c r="I14" s="7">
        <v>1</v>
      </c>
      <c r="J14" s="7">
        <v>0.555555555555556</v>
      </c>
      <c r="K14" s="7">
        <v>0.714285714285714</v>
      </c>
      <c r="L14" s="7">
        <v>0.8</v>
      </c>
      <c r="M14" s="7">
        <v>0.2</v>
      </c>
      <c r="N14" s="7">
        <v>0.6</v>
      </c>
    </row>
    <row r="15" spans="1:14">
      <c r="A15" s="6">
        <v>92</v>
      </c>
      <c r="B15" s="7">
        <v>92</v>
      </c>
      <c r="C15" s="7">
        <v>0.574087619781494</v>
      </c>
      <c r="D15" s="7">
        <v>0.0875744819641113</v>
      </c>
      <c r="E15" s="7">
        <v>10</v>
      </c>
      <c r="F15" s="7">
        <v>5</v>
      </c>
      <c r="G15" s="7">
        <v>0</v>
      </c>
      <c r="H15" s="7">
        <v>5</v>
      </c>
      <c r="I15" s="7">
        <v>1</v>
      </c>
      <c r="J15" s="7">
        <v>0.666666666666667</v>
      </c>
      <c r="K15" s="7">
        <v>0.8</v>
      </c>
      <c r="L15" s="7">
        <v>0.5</v>
      </c>
      <c r="M15" s="7">
        <v>0.5</v>
      </c>
      <c r="N15" s="7">
        <v>0.75</v>
      </c>
    </row>
    <row r="16" s="2" customFormat="1" spans="1:14">
      <c r="A16" s="10">
        <v>50</v>
      </c>
      <c r="B16" s="11">
        <v>50</v>
      </c>
      <c r="C16" s="11">
        <v>0.595445394515991</v>
      </c>
      <c r="D16" s="11">
        <v>0.0854651927947998</v>
      </c>
      <c r="E16" s="11">
        <v>10</v>
      </c>
      <c r="F16" s="11">
        <v>5</v>
      </c>
      <c r="G16" s="11">
        <v>0</v>
      </c>
      <c r="H16" s="11">
        <v>5</v>
      </c>
      <c r="I16" s="11">
        <v>1</v>
      </c>
      <c r="J16" s="11">
        <v>0.666666666666667</v>
      </c>
      <c r="K16" s="11">
        <v>0.8</v>
      </c>
      <c r="L16" s="11">
        <v>0.5</v>
      </c>
      <c r="M16" s="11">
        <v>0.5</v>
      </c>
      <c r="N16" s="11">
        <v>0.75</v>
      </c>
    </row>
    <row r="17" spans="1:14">
      <c r="A17" s="6">
        <v>23</v>
      </c>
      <c r="B17" s="7">
        <v>23</v>
      </c>
      <c r="C17" s="7">
        <v>0.616737127304077</v>
      </c>
      <c r="D17" s="7">
        <v>0.0296386480331421</v>
      </c>
      <c r="E17" s="7">
        <v>10</v>
      </c>
      <c r="F17" s="7">
        <v>6</v>
      </c>
      <c r="G17" s="7">
        <v>0</v>
      </c>
      <c r="H17" s="7">
        <v>4</v>
      </c>
      <c r="I17" s="7">
        <v>1</v>
      </c>
      <c r="J17" s="7">
        <v>0.625</v>
      </c>
      <c r="K17" s="7">
        <v>0.769230769230769</v>
      </c>
      <c r="L17" s="7">
        <v>0.6</v>
      </c>
      <c r="M17" s="7">
        <v>0.4</v>
      </c>
      <c r="N17" s="7">
        <v>0.7</v>
      </c>
    </row>
    <row r="18" spans="1:14">
      <c r="A18" s="6">
        <v>86</v>
      </c>
      <c r="B18" s="7">
        <v>86</v>
      </c>
      <c r="C18" s="7">
        <v>0.676200747489929</v>
      </c>
      <c r="D18" s="7">
        <v>0.147956132888794</v>
      </c>
      <c r="E18" s="7">
        <v>10</v>
      </c>
      <c r="F18" s="7">
        <v>6</v>
      </c>
      <c r="G18" s="7">
        <v>0</v>
      </c>
      <c r="H18" s="7">
        <v>4</v>
      </c>
      <c r="I18" s="7">
        <v>1</v>
      </c>
      <c r="J18" s="7">
        <v>0.625</v>
      </c>
      <c r="K18" s="7">
        <v>0.769230769230769</v>
      </c>
      <c r="L18" s="7">
        <v>0.6</v>
      </c>
      <c r="M18" s="7">
        <v>0.4</v>
      </c>
      <c r="N18" s="7">
        <v>0.7</v>
      </c>
    </row>
    <row r="19" spans="1:14">
      <c r="A19" s="6">
        <v>98</v>
      </c>
      <c r="B19" s="7">
        <v>98</v>
      </c>
      <c r="C19" s="7">
        <v>0.665632247924805</v>
      </c>
      <c r="D19" s="7">
        <v>0.0312886238098145</v>
      </c>
      <c r="E19" s="7">
        <v>10</v>
      </c>
      <c r="F19" s="7">
        <v>3</v>
      </c>
      <c r="G19" s="7">
        <v>0</v>
      </c>
      <c r="H19" s="7">
        <v>7</v>
      </c>
      <c r="I19" s="7">
        <v>1</v>
      </c>
      <c r="J19" s="7">
        <v>0.769230769230769</v>
      </c>
      <c r="K19" s="7">
        <v>0.869565217391304</v>
      </c>
      <c r="L19" s="7">
        <v>0.3</v>
      </c>
      <c r="M19" s="7">
        <v>0.7</v>
      </c>
      <c r="N19" s="7">
        <v>0.85</v>
      </c>
    </row>
    <row r="20" spans="1:14">
      <c r="A20" s="6">
        <v>31</v>
      </c>
      <c r="B20" s="7">
        <v>31</v>
      </c>
      <c r="C20" s="7">
        <v>0.662692546844482</v>
      </c>
      <c r="D20" s="7">
        <v>0.0293089151382446</v>
      </c>
      <c r="E20" s="7">
        <v>10</v>
      </c>
      <c r="F20" s="7">
        <v>6</v>
      </c>
      <c r="G20" s="7">
        <v>0</v>
      </c>
      <c r="H20" s="7">
        <v>4</v>
      </c>
      <c r="I20" s="7">
        <v>1</v>
      </c>
      <c r="J20" s="7">
        <v>0.625</v>
      </c>
      <c r="K20" s="7">
        <v>0.769230769230769</v>
      </c>
      <c r="L20" s="7">
        <v>0.6</v>
      </c>
      <c r="M20" s="7">
        <v>0.4</v>
      </c>
      <c r="N20" s="7">
        <v>0.7</v>
      </c>
    </row>
    <row r="21" s="2" customFormat="1" spans="1:14">
      <c r="A21" s="10">
        <v>77</v>
      </c>
      <c r="B21" s="11">
        <v>77</v>
      </c>
      <c r="C21" s="11">
        <v>0.663548707962036</v>
      </c>
      <c r="D21" s="11">
        <v>0.0263123512268066</v>
      </c>
      <c r="E21" s="11">
        <v>10</v>
      </c>
      <c r="F21" s="11">
        <v>7</v>
      </c>
      <c r="G21" s="11">
        <v>0</v>
      </c>
      <c r="H21" s="11">
        <v>3</v>
      </c>
      <c r="I21" s="11">
        <v>1</v>
      </c>
      <c r="J21" s="11">
        <v>0.588235294117647</v>
      </c>
      <c r="K21" s="11">
        <v>0.740740740740741</v>
      </c>
      <c r="L21" s="11">
        <v>0.7</v>
      </c>
      <c r="M21" s="11">
        <v>0.3</v>
      </c>
      <c r="N21" s="11">
        <v>0.65</v>
      </c>
    </row>
    <row r="22" spans="1:14">
      <c r="A22" s="6">
        <v>57</v>
      </c>
      <c r="B22" s="7">
        <v>57</v>
      </c>
      <c r="C22" s="7">
        <v>0.703205585479736</v>
      </c>
      <c r="D22" s="7">
        <v>0.0240179300308228</v>
      </c>
      <c r="E22" s="7">
        <v>10</v>
      </c>
      <c r="F22" s="7">
        <v>4</v>
      </c>
      <c r="G22" s="7">
        <v>0</v>
      </c>
      <c r="H22" s="7">
        <v>6</v>
      </c>
      <c r="I22" s="7">
        <v>1</v>
      </c>
      <c r="J22" s="7">
        <v>0.714285714285714</v>
      </c>
      <c r="K22" s="7">
        <v>0.833333333333333</v>
      </c>
      <c r="L22" s="7">
        <v>0.4</v>
      </c>
      <c r="M22" s="7">
        <v>0.6</v>
      </c>
      <c r="N22" s="7">
        <v>0.8</v>
      </c>
    </row>
    <row r="23" spans="1:14">
      <c r="A23" s="6">
        <v>84</v>
      </c>
      <c r="B23" s="7">
        <v>84</v>
      </c>
      <c r="C23" s="7">
        <v>0.710006833076477</v>
      </c>
      <c r="D23" s="7">
        <v>0.00908374786376953</v>
      </c>
      <c r="E23" s="7">
        <v>10</v>
      </c>
      <c r="F23" s="7">
        <v>5</v>
      </c>
      <c r="G23" s="7">
        <v>0</v>
      </c>
      <c r="H23" s="7">
        <v>5</v>
      </c>
      <c r="I23" s="7">
        <v>1</v>
      </c>
      <c r="J23" s="7">
        <v>0.666666666666667</v>
      </c>
      <c r="K23" s="7">
        <v>0.8</v>
      </c>
      <c r="L23" s="7">
        <v>0.5</v>
      </c>
      <c r="M23" s="7">
        <v>0.5</v>
      </c>
      <c r="N23" s="7">
        <v>0.75</v>
      </c>
    </row>
    <row r="24" s="2" customFormat="1" spans="1:14">
      <c r="A24" s="10">
        <v>45</v>
      </c>
      <c r="B24" s="11">
        <v>45</v>
      </c>
      <c r="C24" s="11">
        <v>0.688619375228882</v>
      </c>
      <c r="D24" s="11">
        <v>0.0580793619155884</v>
      </c>
      <c r="E24" s="11">
        <v>10</v>
      </c>
      <c r="F24" s="11">
        <v>5</v>
      </c>
      <c r="G24" s="11">
        <v>0</v>
      </c>
      <c r="H24" s="11">
        <v>5</v>
      </c>
      <c r="I24" s="11">
        <v>1</v>
      </c>
      <c r="J24" s="11">
        <v>0.666666666666667</v>
      </c>
      <c r="K24" s="11">
        <v>0.8</v>
      </c>
      <c r="L24" s="11">
        <v>0.5</v>
      </c>
      <c r="M24" s="11">
        <v>0.5</v>
      </c>
      <c r="N24" s="11">
        <v>0.75</v>
      </c>
    </row>
    <row r="25" spans="3:14">
      <c r="C25" s="5">
        <f>AVERAGE(C2:C24)</f>
        <v>0.570976495742798</v>
      </c>
      <c r="D25" s="5">
        <f>AVERAGE(D2:D24)</f>
        <v>0.0755489494489587</v>
      </c>
      <c r="J25" s="5">
        <f>AVERAGE(J2:J24)</f>
        <v>0.661001189773568</v>
      </c>
      <c r="K25" s="5">
        <f>AVERAGE(K2:K24)</f>
        <v>0.793678750011453</v>
      </c>
      <c r="L25" s="5">
        <f>AVERAGE(L2:L24)</f>
        <v>0.530434782608696</v>
      </c>
      <c r="M25" s="5">
        <f>AVERAGE(M2:M24)</f>
        <v>0.469565217391304</v>
      </c>
      <c r="N25" s="5">
        <f>AVERAGE(N2:N24)</f>
        <v>0.734782608695652</v>
      </c>
    </row>
    <row r="27" spans="3:6">
      <c r="C27" s="12" t="s">
        <v>13</v>
      </c>
      <c r="D27" s="5" t="s">
        <v>14</v>
      </c>
      <c r="E27" s="5"/>
      <c r="F27" s="5" t="s">
        <v>26</v>
      </c>
    </row>
    <row r="28" s="3" customFormat="1" spans="3:8">
      <c r="C28" s="16" t="s">
        <v>15</v>
      </c>
      <c r="D28" s="16">
        <f>COUNTIF(C2:C24,"&lt;0.46")-COUNTIF(C2:C24,"&lt;0.385")</f>
        <v>3</v>
      </c>
      <c r="E28" s="16">
        <v>3</v>
      </c>
      <c r="F28" s="39"/>
      <c r="G28"/>
      <c r="H28"/>
    </row>
    <row r="29" spans="3:8">
      <c r="C29" s="5" t="s">
        <v>16</v>
      </c>
      <c r="D29" s="5">
        <f>COUNTIF(C2:C24,"&lt;0.535")-COUNTIF(C2:C24,"&lt;0.46")</f>
        <v>5</v>
      </c>
      <c r="E29" s="5">
        <v>5</v>
      </c>
      <c r="F29" s="39">
        <v>0.04</v>
      </c>
      <c r="G29">
        <v>-20</v>
      </c>
      <c r="H29">
        <v>480</v>
      </c>
    </row>
    <row r="30" s="4" customFormat="1" spans="3:8">
      <c r="C30" s="17" t="s">
        <v>17</v>
      </c>
      <c r="D30" s="17">
        <f>COUNTIF(C2:C24,"&lt;0.61")-COUNTIF(C2:C24,"&lt;0.535")</f>
        <v>7</v>
      </c>
      <c r="E30" s="17">
        <v>9</v>
      </c>
      <c r="F30" s="40">
        <v>0.08</v>
      </c>
      <c r="G30" s="3">
        <v>-40</v>
      </c>
      <c r="H30" s="3">
        <v>460</v>
      </c>
    </row>
    <row r="31" spans="3:8">
      <c r="C31" s="5" t="s">
        <v>18</v>
      </c>
      <c r="D31" s="5">
        <f>COUNTIF(C2:C24,"&lt;0.685")-COUNTIF(C2:C24,"&lt;0.61")</f>
        <v>5</v>
      </c>
      <c r="E31" s="5">
        <v>5</v>
      </c>
      <c r="F31" s="39">
        <v>0.12</v>
      </c>
      <c r="G31">
        <v>-60</v>
      </c>
      <c r="H31">
        <v>440</v>
      </c>
    </row>
    <row r="32" s="3" customFormat="1" spans="3:8">
      <c r="C32" s="16" t="s">
        <v>19</v>
      </c>
      <c r="D32" s="16">
        <f>COUNTIF(C2:C24,"&lt;0.76")-COUNTIF(C2:C24,"&lt;0.685")</f>
        <v>3</v>
      </c>
      <c r="E32" s="16">
        <v>3</v>
      </c>
      <c r="F32" s="41">
        <v>0.16</v>
      </c>
      <c r="G32" s="42">
        <v>-80</v>
      </c>
      <c r="H32" s="42">
        <v>420</v>
      </c>
    </row>
    <row r="33" spans="3:5">
      <c r="C33" s="5" t="s">
        <v>20</v>
      </c>
      <c r="D33" s="5">
        <f>COUNTIF(C2:C24,"&lt;0.835")-COUNTIF(C2:C24,"&lt;0.76")</f>
        <v>0</v>
      </c>
      <c r="E33" s="5"/>
    </row>
    <row r="34" s="14" customFormat="1" spans="3:5">
      <c r="C34" s="13" t="s">
        <v>21</v>
      </c>
      <c r="D34" s="13">
        <f>COUNTIF(C2:C24,"&lt;0.91")-COUNTIF(C2:C24,"&lt;0.835")</f>
        <v>0</v>
      </c>
      <c r="E34" s="13"/>
    </row>
    <row r="35" spans="3:5">
      <c r="C35" s="5" t="s">
        <v>22</v>
      </c>
      <c r="D35" s="5">
        <f>COUNTIF(C2:C24,"&lt;0.985")-COUNTIF(C2:C24,"&lt;0.91")</f>
        <v>0</v>
      </c>
      <c r="E35" s="5"/>
    </row>
    <row r="36" spans="3:5">
      <c r="C36" s="5" t="s">
        <v>23</v>
      </c>
      <c r="D36" s="5">
        <f>COUNTIF(C2:C24,"&lt;1.06")-COUNTIF(C2:C24,"&lt;0.985")</f>
        <v>0</v>
      </c>
      <c r="E36" s="5"/>
    </row>
    <row r="37" spans="3:5">
      <c r="C37" s="5" t="s">
        <v>24</v>
      </c>
      <c r="D37" s="5">
        <f>COUNTIF(C2:C24,"&lt;1.135")-COUNTIF(C2:C24,"&lt;1.06")</f>
        <v>0</v>
      </c>
      <c r="E37" s="5"/>
    </row>
    <row r="38" spans="3:5">
      <c r="C38" s="5" t="s">
        <v>25</v>
      </c>
      <c r="D38" s="5">
        <f>COUNTIF(C2:C24,"&lt;1.21")-COUNTIF(C2:C24,"&lt;1.135")</f>
        <v>0</v>
      </c>
      <c r="E38" s="5"/>
    </row>
    <row r="39" spans="7:8">
      <c r="G39" s="5">
        <v>0.57</v>
      </c>
      <c r="H39" s="5">
        <v>0.041</v>
      </c>
    </row>
    <row r="40" spans="7:8">
      <c r="G40" s="5">
        <v>0.725</v>
      </c>
      <c r="H40" s="5">
        <v>0.076</v>
      </c>
    </row>
    <row r="41" spans="7:8">
      <c r="G41" s="5">
        <v>0.801</v>
      </c>
      <c r="H41" s="5">
        <v>0.094</v>
      </c>
    </row>
  </sheetData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0"/>
  <sheetViews>
    <sheetView workbookViewId="0">
      <selection activeCell="C27" sqref="C27:D31"/>
    </sheetView>
  </sheetViews>
  <sheetFormatPr defaultColWidth="9" defaultRowHeight="13.5"/>
  <cols>
    <col min="3" max="4" width="20.1333333333333" customWidth="1"/>
    <col min="10" max="11" width="12.6333333333333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>
      <c r="A2" s="6">
        <v>0</v>
      </c>
      <c r="B2" s="5">
        <v>0</v>
      </c>
      <c r="C2" s="5">
        <v>0.385983467102051</v>
      </c>
      <c r="D2" s="5">
        <v>0.400498867034912</v>
      </c>
      <c r="E2" s="5">
        <v>10</v>
      </c>
      <c r="F2" s="5">
        <v>4</v>
      </c>
      <c r="G2" s="5">
        <v>0</v>
      </c>
      <c r="H2" s="5">
        <v>6</v>
      </c>
      <c r="I2" s="5">
        <v>1</v>
      </c>
      <c r="J2" s="5">
        <v>0.714285714285714</v>
      </c>
      <c r="K2" s="5">
        <v>0.833333333333333</v>
      </c>
      <c r="L2" s="5">
        <v>0.4</v>
      </c>
      <c r="M2" s="5">
        <v>0.6</v>
      </c>
      <c r="N2" s="5">
        <v>0.8</v>
      </c>
    </row>
    <row r="3" spans="1:14">
      <c r="A3" s="6">
        <v>1</v>
      </c>
      <c r="B3" s="5">
        <v>1</v>
      </c>
      <c r="C3" s="5">
        <v>0.408030271530151</v>
      </c>
      <c r="D3" s="5">
        <v>0.0389866828918457</v>
      </c>
      <c r="E3" s="5">
        <v>10</v>
      </c>
      <c r="F3" s="5">
        <v>4</v>
      </c>
      <c r="G3" s="5">
        <v>0</v>
      </c>
      <c r="H3" s="5">
        <v>6</v>
      </c>
      <c r="I3" s="5">
        <v>1</v>
      </c>
      <c r="J3" s="5">
        <v>0.714285714285714</v>
      </c>
      <c r="K3" s="5">
        <v>0.833333333333333</v>
      </c>
      <c r="L3" s="5">
        <v>0.4</v>
      </c>
      <c r="M3" s="5">
        <v>0.6</v>
      </c>
      <c r="N3" s="5">
        <v>0.8</v>
      </c>
    </row>
    <row r="4" s="2" customFormat="1" spans="1:14">
      <c r="A4" s="10">
        <v>87</v>
      </c>
      <c r="B4" s="11">
        <v>87</v>
      </c>
      <c r="C4" s="11">
        <v>0.426350593566894</v>
      </c>
      <c r="D4" s="11">
        <v>0.0639957189559937</v>
      </c>
      <c r="E4" s="11">
        <v>10</v>
      </c>
      <c r="F4" s="11">
        <v>7</v>
      </c>
      <c r="G4" s="11">
        <v>0</v>
      </c>
      <c r="H4" s="11">
        <v>3</v>
      </c>
      <c r="I4" s="11">
        <v>1</v>
      </c>
      <c r="J4" s="11">
        <v>0.588235294117647</v>
      </c>
      <c r="K4" s="11">
        <v>0.740740740740741</v>
      </c>
      <c r="L4" s="11">
        <v>0.7</v>
      </c>
      <c r="M4" s="11">
        <v>0.3</v>
      </c>
      <c r="N4" s="11">
        <v>0.65</v>
      </c>
    </row>
    <row r="5" spans="1:14">
      <c r="A5" s="6">
        <v>8</v>
      </c>
      <c r="B5" s="7">
        <v>8</v>
      </c>
      <c r="C5" s="7">
        <v>0.465441465377808</v>
      </c>
      <c r="D5" s="7">
        <v>0.0322824716567993</v>
      </c>
      <c r="E5" s="7">
        <v>10</v>
      </c>
      <c r="F5" s="7">
        <v>6</v>
      </c>
      <c r="G5" s="7">
        <v>0</v>
      </c>
      <c r="H5" s="7">
        <v>4</v>
      </c>
      <c r="I5" s="7">
        <v>1</v>
      </c>
      <c r="J5" s="7">
        <v>0.625</v>
      </c>
      <c r="K5" s="7">
        <v>0.769230769230769</v>
      </c>
      <c r="L5" s="7">
        <v>0.6</v>
      </c>
      <c r="M5" s="7">
        <v>0.4</v>
      </c>
      <c r="N5" s="7">
        <v>0.7</v>
      </c>
    </row>
    <row r="6" spans="1:14">
      <c r="A6" s="6">
        <v>24</v>
      </c>
      <c r="B6" s="7">
        <v>24</v>
      </c>
      <c r="C6" s="7">
        <v>0.466872215270996</v>
      </c>
      <c r="D6" s="7">
        <v>0.0282845497131348</v>
      </c>
      <c r="E6" s="7">
        <v>10</v>
      </c>
      <c r="F6" s="7">
        <v>8</v>
      </c>
      <c r="G6" s="7">
        <v>0</v>
      </c>
      <c r="H6" s="7">
        <v>2</v>
      </c>
      <c r="I6" s="7">
        <v>1</v>
      </c>
      <c r="J6" s="7">
        <v>0.555555555555556</v>
      </c>
      <c r="K6" s="7">
        <v>0.714285714285714</v>
      </c>
      <c r="L6" s="7">
        <v>0.8</v>
      </c>
      <c r="M6" s="7">
        <v>0.2</v>
      </c>
      <c r="N6" s="7">
        <v>0.6</v>
      </c>
    </row>
    <row r="7" spans="1:14">
      <c r="A7" s="6">
        <v>85</v>
      </c>
      <c r="B7" s="7">
        <v>85</v>
      </c>
      <c r="C7" s="7">
        <v>0.517606735229492</v>
      </c>
      <c r="D7" s="7">
        <v>0.0504281520843506</v>
      </c>
      <c r="E7" s="7">
        <v>10</v>
      </c>
      <c r="F7" s="7">
        <v>6</v>
      </c>
      <c r="G7" s="7">
        <v>0</v>
      </c>
      <c r="H7" s="7">
        <v>4</v>
      </c>
      <c r="I7" s="7">
        <v>1</v>
      </c>
      <c r="J7" s="7">
        <v>0.625</v>
      </c>
      <c r="K7" s="7">
        <v>0.769230769230769</v>
      </c>
      <c r="L7" s="7">
        <v>0.6</v>
      </c>
      <c r="M7" s="7">
        <v>0.4</v>
      </c>
      <c r="N7" s="7">
        <v>0.7</v>
      </c>
    </row>
    <row r="8" s="2" customFormat="1" spans="1:14">
      <c r="A8" s="10">
        <v>20</v>
      </c>
      <c r="B8" s="11">
        <v>20</v>
      </c>
      <c r="C8" s="11">
        <v>0.523208141326904</v>
      </c>
      <c r="D8" s="11">
        <v>0.0386615991592407</v>
      </c>
      <c r="E8" s="11">
        <v>10</v>
      </c>
      <c r="F8" s="11">
        <v>4</v>
      </c>
      <c r="G8" s="11">
        <v>0</v>
      </c>
      <c r="H8" s="11">
        <v>6</v>
      </c>
      <c r="I8" s="11">
        <v>1</v>
      </c>
      <c r="J8" s="11">
        <v>0.714285714285714</v>
      </c>
      <c r="K8" s="11">
        <v>0.833333333333333</v>
      </c>
      <c r="L8" s="11">
        <v>0.4</v>
      </c>
      <c r="M8" s="11">
        <v>0.6</v>
      </c>
      <c r="N8" s="11">
        <v>0.8</v>
      </c>
    </row>
    <row r="9" spans="1:14">
      <c r="A9" s="6">
        <v>88</v>
      </c>
      <c r="B9" s="7">
        <v>88</v>
      </c>
      <c r="C9" s="7">
        <v>0.608068227767944</v>
      </c>
      <c r="D9" s="7">
        <v>0.0860852003097534</v>
      </c>
      <c r="E9" s="7">
        <v>10</v>
      </c>
      <c r="F9" s="7">
        <v>8</v>
      </c>
      <c r="G9" s="7">
        <v>0</v>
      </c>
      <c r="H9" s="7">
        <v>2</v>
      </c>
      <c r="I9" s="7">
        <v>1</v>
      </c>
      <c r="J9" s="7">
        <v>0.555555555555556</v>
      </c>
      <c r="K9" s="7">
        <v>0.714285714285714</v>
      </c>
      <c r="L9" s="7">
        <v>0.8</v>
      </c>
      <c r="M9" s="7">
        <v>0.2</v>
      </c>
      <c r="N9" s="7">
        <v>0.6</v>
      </c>
    </row>
    <row r="10" spans="1:14">
      <c r="A10" s="6">
        <v>73</v>
      </c>
      <c r="B10" s="7">
        <v>73</v>
      </c>
      <c r="C10" s="7">
        <v>0.548654079437256</v>
      </c>
      <c r="D10" s="7">
        <v>0.0963666439056396</v>
      </c>
      <c r="E10" s="7">
        <v>10</v>
      </c>
      <c r="F10" s="7">
        <v>3</v>
      </c>
      <c r="G10" s="7">
        <v>0</v>
      </c>
      <c r="H10" s="7">
        <v>7</v>
      </c>
      <c r="I10" s="7">
        <v>1</v>
      </c>
      <c r="J10" s="7">
        <v>0.769230769230769</v>
      </c>
      <c r="K10" s="7">
        <v>0.869565217391304</v>
      </c>
      <c r="L10" s="7">
        <v>0.3</v>
      </c>
      <c r="M10" s="7">
        <v>0.7</v>
      </c>
      <c r="N10" s="7">
        <v>0.85</v>
      </c>
    </row>
    <row r="11" spans="1:14">
      <c r="A11" s="6">
        <v>75</v>
      </c>
      <c r="B11" s="7">
        <v>75</v>
      </c>
      <c r="C11" s="7">
        <v>0.550477266311646</v>
      </c>
      <c r="D11" s="7">
        <v>0.0850745439529419</v>
      </c>
      <c r="E11" s="7">
        <v>10</v>
      </c>
      <c r="F11" s="7">
        <v>6</v>
      </c>
      <c r="G11" s="7">
        <v>0</v>
      </c>
      <c r="H11" s="7">
        <v>4</v>
      </c>
      <c r="I11" s="7">
        <v>1</v>
      </c>
      <c r="J11" s="7">
        <v>0.625</v>
      </c>
      <c r="K11" s="7">
        <v>0.769230769230769</v>
      </c>
      <c r="L11" s="7">
        <v>0.6</v>
      </c>
      <c r="M11" s="7">
        <v>0.4</v>
      </c>
      <c r="N11" s="7">
        <v>0.7</v>
      </c>
    </row>
    <row r="12" spans="1:14">
      <c r="A12" s="6">
        <v>21</v>
      </c>
      <c r="B12" s="7">
        <v>21</v>
      </c>
      <c r="C12" s="7">
        <v>0.58139967918396</v>
      </c>
      <c r="D12" s="7">
        <v>0.0861740112304687</v>
      </c>
      <c r="E12" s="7">
        <v>10</v>
      </c>
      <c r="F12" s="7">
        <v>2</v>
      </c>
      <c r="G12" s="7">
        <v>0</v>
      </c>
      <c r="H12" s="7">
        <v>8</v>
      </c>
      <c r="I12" s="7">
        <v>1</v>
      </c>
      <c r="J12" s="7">
        <v>0.833333333333333</v>
      </c>
      <c r="K12" s="7">
        <v>0.909090909090909</v>
      </c>
      <c r="L12" s="7">
        <v>0.2</v>
      </c>
      <c r="M12" s="7">
        <v>0.8</v>
      </c>
      <c r="N12" s="7">
        <v>0.9</v>
      </c>
    </row>
    <row r="13" spans="1:14">
      <c r="A13" s="6">
        <v>39</v>
      </c>
      <c r="B13" s="7">
        <v>39</v>
      </c>
      <c r="C13" s="7">
        <v>0.573268890380859</v>
      </c>
      <c r="D13" s="7">
        <v>0.126465439796448</v>
      </c>
      <c r="E13" s="7">
        <v>10</v>
      </c>
      <c r="F13" s="7">
        <v>6</v>
      </c>
      <c r="G13" s="7">
        <v>0</v>
      </c>
      <c r="H13" s="7">
        <v>4</v>
      </c>
      <c r="I13" s="7">
        <v>1</v>
      </c>
      <c r="J13" s="7">
        <v>0.625</v>
      </c>
      <c r="K13" s="7">
        <v>0.769230769230769</v>
      </c>
      <c r="L13" s="7">
        <v>0.6</v>
      </c>
      <c r="M13" s="7">
        <v>0.4</v>
      </c>
      <c r="N13" s="7">
        <v>0.7</v>
      </c>
    </row>
    <row r="14" spans="1:14">
      <c r="A14" s="6">
        <v>83</v>
      </c>
      <c r="B14" s="7">
        <v>83</v>
      </c>
      <c r="C14" s="7">
        <v>0.580793857574463</v>
      </c>
      <c r="D14" s="7">
        <v>0.0757064819335937</v>
      </c>
      <c r="E14" s="7">
        <v>10</v>
      </c>
      <c r="F14" s="7">
        <v>5</v>
      </c>
      <c r="G14" s="7">
        <v>0</v>
      </c>
      <c r="H14" s="7">
        <v>5</v>
      </c>
      <c r="I14" s="7">
        <v>1</v>
      </c>
      <c r="J14" s="7">
        <v>0.666666666666667</v>
      </c>
      <c r="K14" s="7">
        <v>0.8</v>
      </c>
      <c r="L14" s="7">
        <v>0.5</v>
      </c>
      <c r="M14" s="7">
        <v>0.5</v>
      </c>
      <c r="N14" s="7">
        <v>0.75</v>
      </c>
    </row>
    <row r="15" spans="1:14">
      <c r="A15" s="6">
        <v>92</v>
      </c>
      <c r="B15" s="7">
        <v>92</v>
      </c>
      <c r="C15" s="7">
        <v>0.574087619781494</v>
      </c>
      <c r="D15" s="7">
        <v>0.0875744819641113</v>
      </c>
      <c r="E15" s="7">
        <v>10</v>
      </c>
      <c r="F15" s="7">
        <v>5</v>
      </c>
      <c r="G15" s="7">
        <v>0</v>
      </c>
      <c r="H15" s="7">
        <v>5</v>
      </c>
      <c r="I15" s="7">
        <v>1</v>
      </c>
      <c r="J15" s="7">
        <v>0.666666666666667</v>
      </c>
      <c r="K15" s="7">
        <v>0.8</v>
      </c>
      <c r="L15" s="7">
        <v>0.5</v>
      </c>
      <c r="M15" s="7">
        <v>0.5</v>
      </c>
      <c r="N15" s="7">
        <v>0.75</v>
      </c>
    </row>
    <row r="16" s="2" customFormat="1" spans="1:14">
      <c r="A16" s="10">
        <v>50</v>
      </c>
      <c r="B16" s="11">
        <v>50</v>
      </c>
      <c r="C16" s="11">
        <v>0.595445394515991</v>
      </c>
      <c r="D16" s="11">
        <v>0.0854651927947998</v>
      </c>
      <c r="E16" s="11">
        <v>10</v>
      </c>
      <c r="F16" s="11">
        <v>5</v>
      </c>
      <c r="G16" s="11">
        <v>0</v>
      </c>
      <c r="H16" s="11">
        <v>5</v>
      </c>
      <c r="I16" s="11">
        <v>1</v>
      </c>
      <c r="J16" s="11">
        <v>0.666666666666667</v>
      </c>
      <c r="K16" s="11">
        <v>0.8</v>
      </c>
      <c r="L16" s="11">
        <v>0.5</v>
      </c>
      <c r="M16" s="11">
        <v>0.5</v>
      </c>
      <c r="N16" s="11">
        <v>0.75</v>
      </c>
    </row>
    <row r="17" spans="1:14">
      <c r="A17" s="6">
        <v>23</v>
      </c>
      <c r="B17" s="7">
        <v>23</v>
      </c>
      <c r="C17" s="7">
        <v>0.616737127304077</v>
      </c>
      <c r="D17" s="7">
        <v>0.0296386480331421</v>
      </c>
      <c r="E17" s="7">
        <v>10</v>
      </c>
      <c r="F17" s="7">
        <v>6</v>
      </c>
      <c r="G17" s="7">
        <v>0</v>
      </c>
      <c r="H17" s="7">
        <v>4</v>
      </c>
      <c r="I17" s="7">
        <v>1</v>
      </c>
      <c r="J17" s="7">
        <v>0.625</v>
      </c>
      <c r="K17" s="7">
        <v>0.769230769230769</v>
      </c>
      <c r="L17" s="7">
        <v>0.6</v>
      </c>
      <c r="M17" s="7">
        <v>0.4</v>
      </c>
      <c r="N17" s="7">
        <v>0.7</v>
      </c>
    </row>
    <row r="18" spans="1:14">
      <c r="A18" s="6">
        <v>86</v>
      </c>
      <c r="B18" s="7">
        <v>86</v>
      </c>
      <c r="C18" s="7">
        <v>0.676200747489929</v>
      </c>
      <c r="D18" s="7">
        <v>0.147956132888794</v>
      </c>
      <c r="E18" s="7">
        <v>10</v>
      </c>
      <c r="F18" s="7">
        <v>6</v>
      </c>
      <c r="G18" s="7">
        <v>0</v>
      </c>
      <c r="H18" s="7">
        <v>4</v>
      </c>
      <c r="I18" s="7">
        <v>1</v>
      </c>
      <c r="J18" s="7">
        <v>0.625</v>
      </c>
      <c r="K18" s="7">
        <v>0.769230769230769</v>
      </c>
      <c r="L18" s="7">
        <v>0.6</v>
      </c>
      <c r="M18" s="7">
        <v>0.4</v>
      </c>
      <c r="N18" s="7">
        <v>0.7</v>
      </c>
    </row>
    <row r="19" spans="1:14">
      <c r="A19" s="6">
        <v>31</v>
      </c>
      <c r="B19" s="7">
        <v>31</v>
      </c>
      <c r="C19" s="7">
        <v>0.662692546844482</v>
      </c>
      <c r="D19" s="7">
        <v>0.0293089151382446</v>
      </c>
      <c r="E19" s="7">
        <v>10</v>
      </c>
      <c r="F19" s="7">
        <v>6</v>
      </c>
      <c r="G19" s="7">
        <v>0</v>
      </c>
      <c r="H19" s="7">
        <v>4</v>
      </c>
      <c r="I19" s="7">
        <v>1</v>
      </c>
      <c r="J19" s="7">
        <v>0.625</v>
      </c>
      <c r="K19" s="7">
        <v>0.769230769230769</v>
      </c>
      <c r="L19" s="7">
        <v>0.6</v>
      </c>
      <c r="M19" s="7">
        <v>0.4</v>
      </c>
      <c r="N19" s="7">
        <v>0.7</v>
      </c>
    </row>
    <row r="20" s="2" customFormat="1" spans="1:14">
      <c r="A20" s="10">
        <v>77</v>
      </c>
      <c r="B20" s="11">
        <v>77</v>
      </c>
      <c r="C20" s="11">
        <v>0.663548707962036</v>
      </c>
      <c r="D20" s="11">
        <v>0.0263123512268066</v>
      </c>
      <c r="E20" s="11">
        <v>10</v>
      </c>
      <c r="F20" s="11">
        <v>7</v>
      </c>
      <c r="G20" s="11">
        <v>0</v>
      </c>
      <c r="H20" s="11">
        <v>3</v>
      </c>
      <c r="I20" s="11">
        <v>1</v>
      </c>
      <c r="J20" s="11">
        <v>0.588235294117647</v>
      </c>
      <c r="K20" s="11">
        <v>0.740740740740741</v>
      </c>
      <c r="L20" s="11">
        <v>0.7</v>
      </c>
      <c r="M20" s="11">
        <v>0.3</v>
      </c>
      <c r="N20" s="11">
        <v>0.65</v>
      </c>
    </row>
    <row r="21" spans="1:14">
      <c r="A21" s="6">
        <v>57</v>
      </c>
      <c r="B21" s="7">
        <v>57</v>
      </c>
      <c r="C21" s="7">
        <v>0.703205585479736</v>
      </c>
      <c r="D21" s="7">
        <v>0.0240179300308228</v>
      </c>
      <c r="E21" s="7">
        <v>10</v>
      </c>
      <c r="F21" s="7">
        <v>4</v>
      </c>
      <c r="G21" s="7">
        <v>0</v>
      </c>
      <c r="H21" s="7">
        <v>6</v>
      </c>
      <c r="I21" s="7">
        <v>1</v>
      </c>
      <c r="J21" s="7">
        <v>0.714285714285714</v>
      </c>
      <c r="K21" s="7">
        <v>0.833333333333333</v>
      </c>
      <c r="L21" s="7">
        <v>0.4</v>
      </c>
      <c r="M21" s="7">
        <v>0.6</v>
      </c>
      <c r="N21" s="7">
        <v>0.8</v>
      </c>
    </row>
    <row r="22" spans="1:14">
      <c r="A22" s="6">
        <v>84</v>
      </c>
      <c r="B22" s="7">
        <v>84</v>
      </c>
      <c r="C22" s="7">
        <v>0.710006833076477</v>
      </c>
      <c r="D22" s="7">
        <v>0.00908374786376953</v>
      </c>
      <c r="E22" s="7">
        <v>10</v>
      </c>
      <c r="F22" s="7">
        <v>5</v>
      </c>
      <c r="G22" s="7">
        <v>0</v>
      </c>
      <c r="H22" s="7">
        <v>5</v>
      </c>
      <c r="I22" s="7">
        <v>1</v>
      </c>
      <c r="J22" s="7">
        <v>0.666666666666667</v>
      </c>
      <c r="K22" s="7">
        <v>0.8</v>
      </c>
      <c r="L22" s="7">
        <v>0.5</v>
      </c>
      <c r="M22" s="7">
        <v>0.5</v>
      </c>
      <c r="N22" s="7">
        <v>0.75</v>
      </c>
    </row>
    <row r="23" s="2" customFormat="1" spans="1:14">
      <c r="A23" s="10">
        <v>45</v>
      </c>
      <c r="B23" s="11">
        <v>45</v>
      </c>
      <c r="C23" s="11">
        <v>0.688619375228882</v>
      </c>
      <c r="D23" s="11">
        <v>0.0580793619155884</v>
      </c>
      <c r="E23" s="11">
        <v>10</v>
      </c>
      <c r="F23" s="11">
        <v>5</v>
      </c>
      <c r="G23" s="11">
        <v>0</v>
      </c>
      <c r="H23" s="11">
        <v>5</v>
      </c>
      <c r="I23" s="11">
        <v>1</v>
      </c>
      <c r="J23" s="11">
        <v>0.666666666666667</v>
      </c>
      <c r="K23" s="11">
        <v>0.8</v>
      </c>
      <c r="L23" s="11">
        <v>0.5</v>
      </c>
      <c r="M23" s="11">
        <v>0.5</v>
      </c>
      <c r="N23" s="11">
        <v>0.75</v>
      </c>
    </row>
    <row r="24" spans="3:14">
      <c r="C24" s="5">
        <f>AVERAGE(C2:C23)</f>
        <v>0.569395401261069</v>
      </c>
      <c r="D24" s="5">
        <f>AVERAGE(D2:D23)</f>
        <v>0.0775657783855091</v>
      </c>
      <c r="J24" s="5">
        <f>AVERAGE(J2:J23)</f>
        <v>0.657073726926668</v>
      </c>
      <c r="K24" s="5">
        <f>AVERAGE(K2:K23)</f>
        <v>0.791211716112902</v>
      </c>
      <c r="L24" s="5">
        <f>AVERAGE(L2:L23)</f>
        <v>0.536363636363636</v>
      </c>
      <c r="M24" s="5">
        <f>AVERAGE(M2:M23)</f>
        <v>0.463636363636364</v>
      </c>
      <c r="N24" s="5">
        <f>AVERAGE(N2:N23)</f>
        <v>0.731818181818182</v>
      </c>
    </row>
    <row r="26" spans="3:6">
      <c r="C26" s="12" t="s">
        <v>13</v>
      </c>
      <c r="D26" s="5" t="s">
        <v>14</v>
      </c>
      <c r="E26" s="5"/>
      <c r="F26" s="5" t="s">
        <v>26</v>
      </c>
    </row>
    <row r="27" s="3" customFormat="1" spans="3:8">
      <c r="C27" s="16" t="s">
        <v>15</v>
      </c>
      <c r="D27" s="16">
        <f>COUNTIF(C2:C23,"&lt;0.46")-COUNTIF(C2:C23,"&lt;0.385")</f>
        <v>3</v>
      </c>
      <c r="E27" s="16">
        <v>3</v>
      </c>
      <c r="F27" s="39"/>
      <c r="G27"/>
      <c r="H27"/>
    </row>
    <row r="28" spans="3:8">
      <c r="C28" s="5" t="s">
        <v>16</v>
      </c>
      <c r="D28" s="5">
        <f>COUNTIF(C2:C23,"&lt;0.535")-COUNTIF(C2:C23,"&lt;0.46")</f>
        <v>4</v>
      </c>
      <c r="E28" s="5">
        <v>5</v>
      </c>
      <c r="F28" s="39">
        <v>0.04</v>
      </c>
      <c r="G28">
        <v>-20</v>
      </c>
      <c r="H28">
        <v>480</v>
      </c>
    </row>
    <row r="29" s="4" customFormat="1" spans="3:8">
      <c r="C29" s="17" t="s">
        <v>17</v>
      </c>
      <c r="D29" s="17">
        <f>COUNTIF(C2:C23,"&lt;0.61")-COUNTIF(C2:C23,"&lt;0.535")</f>
        <v>8</v>
      </c>
      <c r="E29" s="17">
        <v>9</v>
      </c>
      <c r="F29" s="40">
        <v>0.08</v>
      </c>
      <c r="G29" s="3">
        <v>-40</v>
      </c>
      <c r="H29" s="3">
        <v>460</v>
      </c>
    </row>
    <row r="30" spans="3:8">
      <c r="C30" s="5" t="s">
        <v>18</v>
      </c>
      <c r="D30" s="5">
        <f>COUNTIF(C2:C23,"&lt;0.685")-COUNTIF(C2:C23,"&lt;0.61")</f>
        <v>4</v>
      </c>
      <c r="E30" s="5">
        <v>5</v>
      </c>
      <c r="F30" s="39">
        <v>0.12</v>
      </c>
      <c r="G30">
        <v>-60</v>
      </c>
      <c r="H30">
        <v>440</v>
      </c>
    </row>
    <row r="31" s="3" customFormat="1" spans="3:8">
      <c r="C31" s="16" t="s">
        <v>19</v>
      </c>
      <c r="D31" s="16">
        <f>COUNTIF(C2:C23,"&lt;0.76")-COUNTIF(C2:C23,"&lt;0.685")</f>
        <v>3</v>
      </c>
      <c r="E31" s="16">
        <v>3</v>
      </c>
      <c r="F31" s="41">
        <v>0.16</v>
      </c>
      <c r="G31" s="42">
        <v>-80</v>
      </c>
      <c r="H31" s="42">
        <v>420</v>
      </c>
    </row>
    <row r="32" spans="3:5">
      <c r="C32" s="5" t="s">
        <v>20</v>
      </c>
      <c r="D32" s="5">
        <f>COUNTIF(C2:C23,"&lt;0.835")-COUNTIF(C2:C23,"&lt;0.76")</f>
        <v>0</v>
      </c>
      <c r="E32" s="5"/>
    </row>
    <row r="33" s="14" customFormat="1" spans="3:5">
      <c r="C33" s="13" t="s">
        <v>21</v>
      </c>
      <c r="D33" s="13">
        <f>COUNTIF(C2:C23,"&lt;0.91")-COUNTIF(C2:C23,"&lt;0.835")</f>
        <v>0</v>
      </c>
      <c r="E33" s="13"/>
    </row>
    <row r="34" spans="3:5">
      <c r="C34" s="5" t="s">
        <v>22</v>
      </c>
      <c r="D34" s="5">
        <f>COUNTIF(C2:C23,"&lt;0.985")-COUNTIF(C2:C23,"&lt;0.91")</f>
        <v>0</v>
      </c>
      <c r="E34" s="5"/>
    </row>
    <row r="35" spans="3:5">
      <c r="C35" s="5" t="s">
        <v>23</v>
      </c>
      <c r="D35" s="5">
        <f>COUNTIF(C2:C23,"&lt;1.06")-COUNTIF(C2:C23,"&lt;0.985")</f>
        <v>0</v>
      </c>
      <c r="E35" s="5"/>
    </row>
    <row r="36" spans="3:5">
      <c r="C36" s="5" t="s">
        <v>24</v>
      </c>
      <c r="D36" s="5">
        <f>COUNTIF(C2:C23,"&lt;1.135")-COUNTIF(C2:C23,"&lt;1.06")</f>
        <v>0</v>
      </c>
      <c r="E36" s="5"/>
    </row>
    <row r="37" spans="3:5">
      <c r="C37" s="5" t="s">
        <v>25</v>
      </c>
      <c r="D37" s="5">
        <f>COUNTIF(C2:C23,"&lt;1.21")-COUNTIF(C2:C23,"&lt;1.135")</f>
        <v>0</v>
      </c>
      <c r="E37" s="5"/>
    </row>
    <row r="38" spans="7:8">
      <c r="G38" s="5">
        <v>0.57</v>
      </c>
      <c r="H38" s="5">
        <v>0.041</v>
      </c>
    </row>
    <row r="39" spans="7:8">
      <c r="G39" s="5">
        <v>0.725</v>
      </c>
      <c r="H39" s="5">
        <v>0.076</v>
      </c>
    </row>
    <row r="40" spans="7:8">
      <c r="G40" s="5">
        <v>0.801</v>
      </c>
      <c r="H40" s="5">
        <v>0.094</v>
      </c>
    </row>
  </sheetData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9"/>
  <sheetViews>
    <sheetView workbookViewId="0">
      <selection activeCell="C26" sqref="C26:D30"/>
    </sheetView>
  </sheetViews>
  <sheetFormatPr defaultColWidth="9" defaultRowHeight="13.5"/>
  <cols>
    <col min="3" max="4" width="20.25" customWidth="1"/>
    <col min="10" max="11" width="12.6333333333333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>
      <c r="A2" s="6">
        <v>0</v>
      </c>
      <c r="B2" s="5">
        <v>0</v>
      </c>
      <c r="C2" s="5">
        <v>0.385983467102051</v>
      </c>
      <c r="D2" s="5">
        <v>0.400498867034912</v>
      </c>
      <c r="E2" s="5">
        <v>10</v>
      </c>
      <c r="F2" s="5">
        <v>4</v>
      </c>
      <c r="G2" s="5">
        <v>0</v>
      </c>
      <c r="H2" s="5">
        <v>6</v>
      </c>
      <c r="I2" s="5">
        <v>1</v>
      </c>
      <c r="J2" s="5">
        <v>0.714285714285714</v>
      </c>
      <c r="K2" s="5">
        <v>0.833333333333333</v>
      </c>
      <c r="L2" s="5">
        <v>0.4</v>
      </c>
      <c r="M2" s="5">
        <v>0.6</v>
      </c>
      <c r="N2" s="5">
        <v>0.8</v>
      </c>
    </row>
    <row r="3" spans="1:14">
      <c r="A3" s="6">
        <v>1</v>
      </c>
      <c r="B3" s="5">
        <v>1</v>
      </c>
      <c r="C3" s="5">
        <v>0.408030271530151</v>
      </c>
      <c r="D3" s="5">
        <v>0.0389866828918457</v>
      </c>
      <c r="E3" s="5">
        <v>10</v>
      </c>
      <c r="F3" s="5">
        <v>4</v>
      </c>
      <c r="G3" s="5">
        <v>0</v>
      </c>
      <c r="H3" s="5">
        <v>6</v>
      </c>
      <c r="I3" s="5">
        <v>1</v>
      </c>
      <c r="J3" s="5">
        <v>0.714285714285714</v>
      </c>
      <c r="K3" s="5">
        <v>0.833333333333333</v>
      </c>
      <c r="L3" s="5">
        <v>0.4</v>
      </c>
      <c r="M3" s="5">
        <v>0.6</v>
      </c>
      <c r="N3" s="5">
        <v>0.8</v>
      </c>
    </row>
    <row r="4" s="2" customFormat="1" spans="1:14">
      <c r="A4" s="10">
        <v>87</v>
      </c>
      <c r="B4" s="11">
        <v>87</v>
      </c>
      <c r="C4" s="11">
        <v>0.426350593566894</v>
      </c>
      <c r="D4" s="11">
        <v>0.0639957189559937</v>
      </c>
      <c r="E4" s="11">
        <v>10</v>
      </c>
      <c r="F4" s="11">
        <v>7</v>
      </c>
      <c r="G4" s="11">
        <v>0</v>
      </c>
      <c r="H4" s="11">
        <v>3</v>
      </c>
      <c r="I4" s="11">
        <v>1</v>
      </c>
      <c r="J4" s="11">
        <v>0.588235294117647</v>
      </c>
      <c r="K4" s="11">
        <v>0.740740740740741</v>
      </c>
      <c r="L4" s="11">
        <v>0.7</v>
      </c>
      <c r="M4" s="11">
        <v>0.3</v>
      </c>
      <c r="N4" s="11">
        <v>0.65</v>
      </c>
    </row>
    <row r="5" spans="1:14">
      <c r="A5" s="6">
        <v>8</v>
      </c>
      <c r="B5" s="7">
        <v>8</v>
      </c>
      <c r="C5" s="7">
        <v>0.465441465377808</v>
      </c>
      <c r="D5" s="7">
        <v>0.0322824716567993</v>
      </c>
      <c r="E5" s="7">
        <v>10</v>
      </c>
      <c r="F5" s="7">
        <v>6</v>
      </c>
      <c r="G5" s="7">
        <v>0</v>
      </c>
      <c r="H5" s="7">
        <v>4</v>
      </c>
      <c r="I5" s="7">
        <v>1</v>
      </c>
      <c r="J5" s="7">
        <v>0.625</v>
      </c>
      <c r="K5" s="7">
        <v>0.769230769230769</v>
      </c>
      <c r="L5" s="7">
        <v>0.6</v>
      </c>
      <c r="M5" s="7">
        <v>0.4</v>
      </c>
      <c r="N5" s="7">
        <v>0.7</v>
      </c>
    </row>
    <row r="6" spans="1:14">
      <c r="A6" s="6">
        <v>24</v>
      </c>
      <c r="B6" s="7">
        <v>24</v>
      </c>
      <c r="C6" s="7">
        <v>0.466872215270996</v>
      </c>
      <c r="D6" s="7">
        <v>0.0282845497131348</v>
      </c>
      <c r="E6" s="7">
        <v>10</v>
      </c>
      <c r="F6" s="7">
        <v>8</v>
      </c>
      <c r="G6" s="7">
        <v>0</v>
      </c>
      <c r="H6" s="7">
        <v>2</v>
      </c>
      <c r="I6" s="7">
        <v>1</v>
      </c>
      <c r="J6" s="7">
        <v>0.555555555555556</v>
      </c>
      <c r="K6" s="7">
        <v>0.714285714285714</v>
      </c>
      <c r="L6" s="7">
        <v>0.8</v>
      </c>
      <c r="M6" s="7">
        <v>0.2</v>
      </c>
      <c r="N6" s="7">
        <v>0.6</v>
      </c>
    </row>
    <row r="7" spans="1:14">
      <c r="A7" s="6">
        <v>85</v>
      </c>
      <c r="B7" s="7">
        <v>85</v>
      </c>
      <c r="C7" s="7">
        <v>0.517606735229492</v>
      </c>
      <c r="D7" s="7">
        <v>0.0504281520843506</v>
      </c>
      <c r="E7" s="7">
        <v>10</v>
      </c>
      <c r="F7" s="7">
        <v>6</v>
      </c>
      <c r="G7" s="7">
        <v>0</v>
      </c>
      <c r="H7" s="7">
        <v>4</v>
      </c>
      <c r="I7" s="7">
        <v>1</v>
      </c>
      <c r="J7" s="7">
        <v>0.625</v>
      </c>
      <c r="K7" s="7">
        <v>0.769230769230769</v>
      </c>
      <c r="L7" s="7">
        <v>0.6</v>
      </c>
      <c r="M7" s="7">
        <v>0.4</v>
      </c>
      <c r="N7" s="7">
        <v>0.7</v>
      </c>
    </row>
    <row r="8" s="2" customFormat="1" spans="1:14">
      <c r="A8" s="10">
        <v>20</v>
      </c>
      <c r="B8" s="11">
        <v>20</v>
      </c>
      <c r="C8" s="11">
        <v>0.523208141326904</v>
      </c>
      <c r="D8" s="11">
        <v>0.0386615991592407</v>
      </c>
      <c r="E8" s="11">
        <v>10</v>
      </c>
      <c r="F8" s="11">
        <v>4</v>
      </c>
      <c r="G8" s="11">
        <v>0</v>
      </c>
      <c r="H8" s="11">
        <v>6</v>
      </c>
      <c r="I8" s="11">
        <v>1</v>
      </c>
      <c r="J8" s="11">
        <v>0.714285714285714</v>
      </c>
      <c r="K8" s="11">
        <v>0.833333333333333</v>
      </c>
      <c r="L8" s="11">
        <v>0.4</v>
      </c>
      <c r="M8" s="11">
        <v>0.6</v>
      </c>
      <c r="N8" s="11">
        <v>0.8</v>
      </c>
    </row>
    <row r="9" spans="1:14">
      <c r="A9" s="6">
        <v>88</v>
      </c>
      <c r="B9" s="7">
        <v>88</v>
      </c>
      <c r="C9" s="7">
        <v>0.608068227767944</v>
      </c>
      <c r="D9" s="7">
        <v>0.0860852003097534</v>
      </c>
      <c r="E9" s="7">
        <v>10</v>
      </c>
      <c r="F9" s="7">
        <v>8</v>
      </c>
      <c r="G9" s="7">
        <v>0</v>
      </c>
      <c r="H9" s="7">
        <v>2</v>
      </c>
      <c r="I9" s="7">
        <v>1</v>
      </c>
      <c r="J9" s="7">
        <v>0.555555555555556</v>
      </c>
      <c r="K9" s="7">
        <v>0.714285714285714</v>
      </c>
      <c r="L9" s="7">
        <v>0.8</v>
      </c>
      <c r="M9" s="7">
        <v>0.2</v>
      </c>
      <c r="N9" s="7">
        <v>0.6</v>
      </c>
    </row>
    <row r="10" spans="1:14">
      <c r="A10" s="6">
        <v>73</v>
      </c>
      <c r="B10" s="7">
        <v>73</v>
      </c>
      <c r="C10" s="7">
        <v>0.548654079437256</v>
      </c>
      <c r="D10" s="7">
        <v>0.0963666439056396</v>
      </c>
      <c r="E10" s="7">
        <v>10</v>
      </c>
      <c r="F10" s="7">
        <v>3</v>
      </c>
      <c r="G10" s="7">
        <v>0</v>
      </c>
      <c r="H10" s="7">
        <v>7</v>
      </c>
      <c r="I10" s="7">
        <v>1</v>
      </c>
      <c r="J10" s="7">
        <v>0.769230769230769</v>
      </c>
      <c r="K10" s="7">
        <v>0.869565217391304</v>
      </c>
      <c r="L10" s="7">
        <v>0.3</v>
      </c>
      <c r="M10" s="7">
        <v>0.7</v>
      </c>
      <c r="N10" s="7">
        <v>0.85</v>
      </c>
    </row>
    <row r="11" spans="1:14">
      <c r="A11" s="6">
        <v>75</v>
      </c>
      <c r="B11" s="7">
        <v>75</v>
      </c>
      <c r="C11" s="7">
        <v>0.550477266311646</v>
      </c>
      <c r="D11" s="7">
        <v>0.0850745439529419</v>
      </c>
      <c r="E11" s="7">
        <v>10</v>
      </c>
      <c r="F11" s="7">
        <v>6</v>
      </c>
      <c r="G11" s="7">
        <v>0</v>
      </c>
      <c r="H11" s="7">
        <v>4</v>
      </c>
      <c r="I11" s="7">
        <v>1</v>
      </c>
      <c r="J11" s="7">
        <v>0.625</v>
      </c>
      <c r="K11" s="7">
        <v>0.769230769230769</v>
      </c>
      <c r="L11" s="7">
        <v>0.6</v>
      </c>
      <c r="M11" s="7">
        <v>0.4</v>
      </c>
      <c r="N11" s="7">
        <v>0.7</v>
      </c>
    </row>
    <row r="12" spans="1:14">
      <c r="A12" s="6">
        <v>21</v>
      </c>
      <c r="B12" s="7">
        <v>21</v>
      </c>
      <c r="C12" s="7">
        <v>0.58139967918396</v>
      </c>
      <c r="D12" s="7">
        <v>0.0861740112304687</v>
      </c>
      <c r="E12" s="7">
        <v>10</v>
      </c>
      <c r="F12" s="7">
        <v>2</v>
      </c>
      <c r="G12" s="7">
        <v>0</v>
      </c>
      <c r="H12" s="7">
        <v>8</v>
      </c>
      <c r="I12" s="7">
        <v>1</v>
      </c>
      <c r="J12" s="7">
        <v>0.833333333333333</v>
      </c>
      <c r="K12" s="7">
        <v>0.909090909090909</v>
      </c>
      <c r="L12" s="7">
        <v>0.2</v>
      </c>
      <c r="M12" s="7">
        <v>0.8</v>
      </c>
      <c r="N12" s="7">
        <v>0.9</v>
      </c>
    </row>
    <row r="13" spans="1:14">
      <c r="A13" s="6">
        <v>83</v>
      </c>
      <c r="B13" s="7">
        <v>83</v>
      </c>
      <c r="C13" s="7">
        <v>0.580793857574463</v>
      </c>
      <c r="D13" s="7">
        <v>0.0757064819335937</v>
      </c>
      <c r="E13" s="7">
        <v>10</v>
      </c>
      <c r="F13" s="7">
        <v>5</v>
      </c>
      <c r="G13" s="7">
        <v>0</v>
      </c>
      <c r="H13" s="7">
        <v>5</v>
      </c>
      <c r="I13" s="7">
        <v>1</v>
      </c>
      <c r="J13" s="7">
        <v>0.666666666666667</v>
      </c>
      <c r="K13" s="7">
        <v>0.8</v>
      </c>
      <c r="L13" s="7">
        <v>0.5</v>
      </c>
      <c r="M13" s="7">
        <v>0.5</v>
      </c>
      <c r="N13" s="7">
        <v>0.75</v>
      </c>
    </row>
    <row r="14" spans="1:14">
      <c r="A14" s="6">
        <v>92</v>
      </c>
      <c r="B14" s="7">
        <v>92</v>
      </c>
      <c r="C14" s="7">
        <v>0.574087619781494</v>
      </c>
      <c r="D14" s="7">
        <v>0.0875744819641113</v>
      </c>
      <c r="E14" s="7">
        <v>10</v>
      </c>
      <c r="F14" s="7">
        <v>5</v>
      </c>
      <c r="G14" s="7">
        <v>0</v>
      </c>
      <c r="H14" s="7">
        <v>5</v>
      </c>
      <c r="I14" s="7">
        <v>1</v>
      </c>
      <c r="J14" s="7">
        <v>0.666666666666667</v>
      </c>
      <c r="K14" s="7">
        <v>0.8</v>
      </c>
      <c r="L14" s="7">
        <v>0.5</v>
      </c>
      <c r="M14" s="7">
        <v>0.5</v>
      </c>
      <c r="N14" s="7">
        <v>0.75</v>
      </c>
    </row>
    <row r="15" s="2" customFormat="1" spans="1:14">
      <c r="A15" s="10">
        <v>50</v>
      </c>
      <c r="B15" s="11">
        <v>50</v>
      </c>
      <c r="C15" s="11">
        <v>0.595445394515991</v>
      </c>
      <c r="D15" s="11">
        <v>0.0854651927947998</v>
      </c>
      <c r="E15" s="11">
        <v>10</v>
      </c>
      <c r="F15" s="11">
        <v>5</v>
      </c>
      <c r="G15" s="11">
        <v>0</v>
      </c>
      <c r="H15" s="11">
        <v>5</v>
      </c>
      <c r="I15" s="11">
        <v>1</v>
      </c>
      <c r="J15" s="11">
        <v>0.666666666666667</v>
      </c>
      <c r="K15" s="11">
        <v>0.8</v>
      </c>
      <c r="L15" s="11">
        <v>0.5</v>
      </c>
      <c r="M15" s="11">
        <v>0.5</v>
      </c>
      <c r="N15" s="11">
        <v>0.75</v>
      </c>
    </row>
    <row r="16" spans="1:14">
      <c r="A16" s="6">
        <v>23</v>
      </c>
      <c r="B16" s="7">
        <v>23</v>
      </c>
      <c r="C16" s="7">
        <v>0.616737127304077</v>
      </c>
      <c r="D16" s="7">
        <v>0.0296386480331421</v>
      </c>
      <c r="E16" s="7">
        <v>10</v>
      </c>
      <c r="F16" s="7">
        <v>6</v>
      </c>
      <c r="G16" s="7">
        <v>0</v>
      </c>
      <c r="H16" s="7">
        <v>4</v>
      </c>
      <c r="I16" s="7">
        <v>1</v>
      </c>
      <c r="J16" s="7">
        <v>0.625</v>
      </c>
      <c r="K16" s="7">
        <v>0.769230769230769</v>
      </c>
      <c r="L16" s="7">
        <v>0.6</v>
      </c>
      <c r="M16" s="7">
        <v>0.4</v>
      </c>
      <c r="N16" s="7">
        <v>0.7</v>
      </c>
    </row>
    <row r="17" spans="1:14">
      <c r="A17" s="6">
        <v>86</v>
      </c>
      <c r="B17" s="7">
        <v>86</v>
      </c>
      <c r="C17" s="7">
        <v>0.676200747489929</v>
      </c>
      <c r="D17" s="7">
        <v>0.147956132888794</v>
      </c>
      <c r="E17" s="7">
        <v>10</v>
      </c>
      <c r="F17" s="7">
        <v>6</v>
      </c>
      <c r="G17" s="7">
        <v>0</v>
      </c>
      <c r="H17" s="7">
        <v>4</v>
      </c>
      <c r="I17" s="7">
        <v>1</v>
      </c>
      <c r="J17" s="7">
        <v>0.625</v>
      </c>
      <c r="K17" s="7">
        <v>0.769230769230769</v>
      </c>
      <c r="L17" s="7">
        <v>0.6</v>
      </c>
      <c r="M17" s="7">
        <v>0.4</v>
      </c>
      <c r="N17" s="7">
        <v>0.7</v>
      </c>
    </row>
    <row r="18" spans="1:14">
      <c r="A18" s="6">
        <v>31</v>
      </c>
      <c r="B18" s="7">
        <v>31</v>
      </c>
      <c r="C18" s="7">
        <v>0.662692546844482</v>
      </c>
      <c r="D18" s="7">
        <v>0.0293089151382446</v>
      </c>
      <c r="E18" s="7">
        <v>10</v>
      </c>
      <c r="F18" s="7">
        <v>6</v>
      </c>
      <c r="G18" s="7">
        <v>0</v>
      </c>
      <c r="H18" s="7">
        <v>4</v>
      </c>
      <c r="I18" s="7">
        <v>1</v>
      </c>
      <c r="J18" s="7">
        <v>0.625</v>
      </c>
      <c r="K18" s="7">
        <v>0.769230769230769</v>
      </c>
      <c r="L18" s="7">
        <v>0.6</v>
      </c>
      <c r="M18" s="7">
        <v>0.4</v>
      </c>
      <c r="N18" s="7">
        <v>0.7</v>
      </c>
    </row>
    <row r="19" s="2" customFormat="1" spans="1:14">
      <c r="A19" s="10">
        <v>77</v>
      </c>
      <c r="B19" s="11">
        <v>77</v>
      </c>
      <c r="C19" s="11">
        <v>0.663548707962036</v>
      </c>
      <c r="D19" s="11">
        <v>0.0263123512268066</v>
      </c>
      <c r="E19" s="11">
        <v>10</v>
      </c>
      <c r="F19" s="11">
        <v>7</v>
      </c>
      <c r="G19" s="11">
        <v>0</v>
      </c>
      <c r="H19" s="11">
        <v>3</v>
      </c>
      <c r="I19" s="11">
        <v>1</v>
      </c>
      <c r="J19" s="11">
        <v>0.588235294117647</v>
      </c>
      <c r="K19" s="11">
        <v>0.740740740740741</v>
      </c>
      <c r="L19" s="11">
        <v>0.7</v>
      </c>
      <c r="M19" s="11">
        <v>0.3</v>
      </c>
      <c r="N19" s="11">
        <v>0.65</v>
      </c>
    </row>
    <row r="20" spans="1:14">
      <c r="A20" s="6">
        <v>57</v>
      </c>
      <c r="B20" s="7">
        <v>57</v>
      </c>
      <c r="C20" s="7">
        <v>0.703205585479736</v>
      </c>
      <c r="D20" s="7">
        <v>0.0240179300308228</v>
      </c>
      <c r="E20" s="7">
        <v>10</v>
      </c>
      <c r="F20" s="7">
        <v>4</v>
      </c>
      <c r="G20" s="7">
        <v>0</v>
      </c>
      <c r="H20" s="7">
        <v>6</v>
      </c>
      <c r="I20" s="7">
        <v>1</v>
      </c>
      <c r="J20" s="7">
        <v>0.714285714285714</v>
      </c>
      <c r="K20" s="7">
        <v>0.833333333333333</v>
      </c>
      <c r="L20" s="7">
        <v>0.4</v>
      </c>
      <c r="M20" s="7">
        <v>0.6</v>
      </c>
      <c r="N20" s="7">
        <v>0.8</v>
      </c>
    </row>
    <row r="21" spans="1:14">
      <c r="A21" s="6">
        <v>84</v>
      </c>
      <c r="B21" s="7">
        <v>84</v>
      </c>
      <c r="C21" s="7">
        <v>0.710006833076477</v>
      </c>
      <c r="D21" s="7">
        <v>0.00908374786376953</v>
      </c>
      <c r="E21" s="7">
        <v>10</v>
      </c>
      <c r="F21" s="7">
        <v>5</v>
      </c>
      <c r="G21" s="7">
        <v>0</v>
      </c>
      <c r="H21" s="7">
        <v>5</v>
      </c>
      <c r="I21" s="7">
        <v>1</v>
      </c>
      <c r="J21" s="7">
        <v>0.666666666666667</v>
      </c>
      <c r="K21" s="7">
        <v>0.8</v>
      </c>
      <c r="L21" s="7">
        <v>0.5</v>
      </c>
      <c r="M21" s="7">
        <v>0.5</v>
      </c>
      <c r="N21" s="7">
        <v>0.75</v>
      </c>
    </row>
    <row r="22" s="2" customFormat="1" spans="1:14">
      <c r="A22" s="10">
        <v>45</v>
      </c>
      <c r="B22" s="11">
        <v>45</v>
      </c>
      <c r="C22" s="11">
        <v>0.688619375228882</v>
      </c>
      <c r="D22" s="11">
        <v>0.0580793619155884</v>
      </c>
      <c r="E22" s="11">
        <v>10</v>
      </c>
      <c r="F22" s="11">
        <v>5</v>
      </c>
      <c r="G22" s="11">
        <v>0</v>
      </c>
      <c r="H22" s="11">
        <v>5</v>
      </c>
      <c r="I22" s="11">
        <v>1</v>
      </c>
      <c r="J22" s="11">
        <v>0.666666666666667</v>
      </c>
      <c r="K22" s="11">
        <v>0.8</v>
      </c>
      <c r="L22" s="11">
        <v>0.5</v>
      </c>
      <c r="M22" s="11">
        <v>0.5</v>
      </c>
      <c r="N22" s="11">
        <v>0.75</v>
      </c>
    </row>
    <row r="23" spans="3:14">
      <c r="C23" s="5">
        <f>AVERAGE(C2:C22)</f>
        <v>0.569210949398222</v>
      </c>
      <c r="D23" s="5">
        <f>AVERAGE(D2:D22)</f>
        <v>0.0752372230802263</v>
      </c>
      <c r="J23" s="5">
        <f>AVERAGE(J2:J22)</f>
        <v>0.658601047256509</v>
      </c>
      <c r="K23" s="5">
        <f>AVERAGE(K2:K22)</f>
        <v>0.792258427869194</v>
      </c>
      <c r="L23" s="5">
        <f>AVERAGE(L2:L22)</f>
        <v>0.533333333333333</v>
      </c>
      <c r="M23" s="5">
        <f>AVERAGE(M2:M22)</f>
        <v>0.466666666666667</v>
      </c>
      <c r="N23" s="5">
        <f>AVERAGE(N2:N22)</f>
        <v>0.733333333333333</v>
      </c>
    </row>
    <row r="25" spans="3:6">
      <c r="C25" s="12" t="s">
        <v>13</v>
      </c>
      <c r="D25" s="5" t="s">
        <v>14</v>
      </c>
      <c r="E25" s="5"/>
      <c r="F25" s="5" t="s">
        <v>26</v>
      </c>
    </row>
    <row r="26" s="3" customFormat="1" spans="3:8">
      <c r="C26" s="16" t="s">
        <v>15</v>
      </c>
      <c r="D26" s="16">
        <f>COUNTIF(C2:C22,"&lt;0.46")-COUNTIF(C2:C22,"&lt;0.385")</f>
        <v>3</v>
      </c>
      <c r="E26" s="16">
        <v>3</v>
      </c>
      <c r="F26" s="39"/>
      <c r="G26"/>
      <c r="H26"/>
    </row>
    <row r="27" spans="3:8">
      <c r="C27" s="5" t="s">
        <v>16</v>
      </c>
      <c r="D27" s="5">
        <f>COUNTIF(C2:C22,"&lt;0.535")-COUNTIF(C2:C22,"&lt;0.46")</f>
        <v>4</v>
      </c>
      <c r="E27" s="5">
        <v>5</v>
      </c>
      <c r="F27" s="39">
        <v>0.04</v>
      </c>
      <c r="G27">
        <v>-20</v>
      </c>
      <c r="H27">
        <v>480</v>
      </c>
    </row>
    <row r="28" s="4" customFormat="1" spans="3:8">
      <c r="C28" s="17" t="s">
        <v>17</v>
      </c>
      <c r="D28" s="17">
        <f>COUNTIF(C2:C22,"&lt;0.61")-COUNTIF(C2:C22,"&lt;0.535")</f>
        <v>7</v>
      </c>
      <c r="E28" s="17">
        <v>9</v>
      </c>
      <c r="F28" s="40">
        <v>0.08</v>
      </c>
      <c r="G28" s="3">
        <v>-40</v>
      </c>
      <c r="H28" s="3">
        <v>460</v>
      </c>
    </row>
    <row r="29" spans="3:8">
      <c r="C29" s="5" t="s">
        <v>18</v>
      </c>
      <c r="D29" s="5">
        <f>COUNTIF(C2:C22,"&lt;0.685")-COUNTIF(C2:C22,"&lt;0.61")</f>
        <v>4</v>
      </c>
      <c r="E29" s="5">
        <v>5</v>
      </c>
      <c r="F29" s="39">
        <v>0.12</v>
      </c>
      <c r="G29">
        <v>-60</v>
      </c>
      <c r="H29">
        <v>440</v>
      </c>
    </row>
    <row r="30" s="3" customFormat="1" spans="3:8">
      <c r="C30" s="16" t="s">
        <v>19</v>
      </c>
      <c r="D30" s="16">
        <f>COUNTIF(C2:C22,"&lt;0.76")-COUNTIF(C2:C22,"&lt;0.685")</f>
        <v>3</v>
      </c>
      <c r="E30" s="16">
        <v>3</v>
      </c>
      <c r="F30" s="41">
        <v>0.16</v>
      </c>
      <c r="G30" s="42">
        <v>-80</v>
      </c>
      <c r="H30" s="42">
        <v>420</v>
      </c>
    </row>
    <row r="31" spans="3:5">
      <c r="C31" s="5" t="s">
        <v>20</v>
      </c>
      <c r="D31" s="5">
        <f>COUNTIF(C2:C22,"&lt;0.835")-COUNTIF(C2:C22,"&lt;0.76")</f>
        <v>0</v>
      </c>
      <c r="E31" s="5"/>
    </row>
    <row r="32" s="14" customFormat="1" spans="3:5">
      <c r="C32" s="13" t="s">
        <v>21</v>
      </c>
      <c r="D32" s="13">
        <f>COUNTIF(C2:C22,"&lt;0.91")-COUNTIF(C2:C22,"&lt;0.835")</f>
        <v>0</v>
      </c>
      <c r="E32" s="13"/>
    </row>
    <row r="33" spans="3:5">
      <c r="C33" s="5" t="s">
        <v>22</v>
      </c>
      <c r="D33" s="5">
        <f>COUNTIF(C2:C22,"&lt;0.985")-COUNTIF(C2:C22,"&lt;0.91")</f>
        <v>0</v>
      </c>
      <c r="E33" s="5"/>
    </row>
    <row r="34" spans="3:5">
      <c r="C34" s="5" t="s">
        <v>23</v>
      </c>
      <c r="D34" s="5">
        <f>COUNTIF(C2:C22,"&lt;1.06")-COUNTIF(C2:C22,"&lt;0.985")</f>
        <v>0</v>
      </c>
      <c r="E34" s="5"/>
    </row>
    <row r="35" spans="3:5">
      <c r="C35" s="5" t="s">
        <v>24</v>
      </c>
      <c r="D35" s="5">
        <f>COUNTIF(C2:C22,"&lt;1.135")-COUNTIF(C2:C22,"&lt;1.06")</f>
        <v>0</v>
      </c>
      <c r="E35" s="5"/>
    </row>
    <row r="36" spans="3:5">
      <c r="C36" s="5" t="s">
        <v>25</v>
      </c>
      <c r="D36" s="5">
        <f>COUNTIF(C2:C22,"&lt;1.21")-COUNTIF(C2:C22,"&lt;1.135")</f>
        <v>0</v>
      </c>
      <c r="E36" s="5"/>
    </row>
    <row r="37" spans="7:8">
      <c r="G37" s="5">
        <v>0.57</v>
      </c>
      <c r="H37" s="5">
        <v>0.041</v>
      </c>
    </row>
    <row r="38" spans="7:8">
      <c r="G38" s="5">
        <v>0.725</v>
      </c>
      <c r="H38" s="5">
        <v>0.076</v>
      </c>
    </row>
    <row r="39" spans="7:8">
      <c r="G39" s="5">
        <v>0.801</v>
      </c>
      <c r="H39" s="5">
        <v>0.094</v>
      </c>
    </row>
  </sheetData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2"/>
  <sheetViews>
    <sheetView topLeftCell="A7" workbookViewId="0">
      <selection activeCell="C29" sqref="C29:D33"/>
    </sheetView>
  </sheetViews>
  <sheetFormatPr defaultColWidth="9" defaultRowHeight="13.5"/>
  <cols>
    <col min="3" max="4" width="19" customWidth="1"/>
    <col min="10" max="11" width="12.6333333333333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>
      <c r="A2" s="6">
        <v>0</v>
      </c>
      <c r="B2" s="5">
        <v>0</v>
      </c>
      <c r="C2" s="5">
        <v>0.385983467102051</v>
      </c>
      <c r="D2" s="5">
        <v>0.400498867034912</v>
      </c>
      <c r="E2" s="5">
        <v>10</v>
      </c>
      <c r="F2" s="5">
        <v>4</v>
      </c>
      <c r="G2" s="5">
        <v>0</v>
      </c>
      <c r="H2" s="5">
        <v>6</v>
      </c>
      <c r="I2" s="5">
        <v>1</v>
      </c>
      <c r="J2" s="5">
        <v>0.714285714285714</v>
      </c>
      <c r="K2" s="5">
        <v>0.833333333333333</v>
      </c>
      <c r="L2" s="5">
        <v>0.4</v>
      </c>
      <c r="M2" s="5">
        <v>0.6</v>
      </c>
      <c r="N2" s="5">
        <v>0.8</v>
      </c>
    </row>
    <row r="3" spans="1:14">
      <c r="A3" s="6">
        <v>1</v>
      </c>
      <c r="B3" s="5">
        <v>1</v>
      </c>
      <c r="C3" s="5">
        <v>0.408030271530151</v>
      </c>
      <c r="D3" s="5">
        <v>0.0389866828918457</v>
      </c>
      <c r="E3" s="5">
        <v>10</v>
      </c>
      <c r="F3" s="5">
        <v>4</v>
      </c>
      <c r="G3" s="5">
        <v>0</v>
      </c>
      <c r="H3" s="5">
        <v>6</v>
      </c>
      <c r="I3" s="5">
        <v>1</v>
      </c>
      <c r="J3" s="5">
        <v>0.714285714285714</v>
      </c>
      <c r="K3" s="5">
        <v>0.833333333333333</v>
      </c>
      <c r="L3" s="5">
        <v>0.4</v>
      </c>
      <c r="M3" s="5">
        <v>0.6</v>
      </c>
      <c r="N3" s="5">
        <v>0.8</v>
      </c>
    </row>
    <row r="4" s="2" customFormat="1" spans="1:14">
      <c r="A4" s="10">
        <v>87</v>
      </c>
      <c r="B4" s="11">
        <v>87</v>
      </c>
      <c r="C4" s="11">
        <v>0.426350593566894</v>
      </c>
      <c r="D4" s="11">
        <v>0.0639957189559937</v>
      </c>
      <c r="E4" s="11">
        <v>10</v>
      </c>
      <c r="F4" s="11">
        <v>7</v>
      </c>
      <c r="G4" s="11">
        <v>0</v>
      </c>
      <c r="H4" s="11">
        <v>3</v>
      </c>
      <c r="I4" s="11">
        <v>1</v>
      </c>
      <c r="J4" s="11">
        <v>0.588235294117647</v>
      </c>
      <c r="K4" s="11">
        <v>0.740740740740741</v>
      </c>
      <c r="L4" s="11">
        <v>0.7</v>
      </c>
      <c r="M4" s="11">
        <v>0.3</v>
      </c>
      <c r="N4" s="11">
        <v>0.65</v>
      </c>
    </row>
    <row r="5" spans="1:14">
      <c r="A5" s="6">
        <v>8</v>
      </c>
      <c r="B5" s="7">
        <v>8</v>
      </c>
      <c r="C5" s="7">
        <v>0.465441465377808</v>
      </c>
      <c r="D5" s="7">
        <v>0.0322824716567993</v>
      </c>
      <c r="E5" s="7">
        <v>10</v>
      </c>
      <c r="F5" s="7">
        <v>6</v>
      </c>
      <c r="G5" s="7">
        <v>0</v>
      </c>
      <c r="H5" s="7">
        <v>4</v>
      </c>
      <c r="I5" s="7">
        <v>1</v>
      </c>
      <c r="J5" s="7">
        <v>0.625</v>
      </c>
      <c r="K5" s="7">
        <v>0.769230769230769</v>
      </c>
      <c r="L5" s="7">
        <v>0.6</v>
      </c>
      <c r="M5" s="7">
        <v>0.4</v>
      </c>
      <c r="N5" s="7">
        <v>0.7</v>
      </c>
    </row>
    <row r="6" spans="1:14">
      <c r="A6" s="6">
        <v>24</v>
      </c>
      <c r="B6" s="7">
        <v>24</v>
      </c>
      <c r="C6" s="7">
        <v>0.466872215270996</v>
      </c>
      <c r="D6" s="7">
        <v>0.0282845497131348</v>
      </c>
      <c r="E6" s="7">
        <v>10</v>
      </c>
      <c r="F6" s="7">
        <v>8</v>
      </c>
      <c r="G6" s="7">
        <v>0</v>
      </c>
      <c r="H6" s="7">
        <v>2</v>
      </c>
      <c r="I6" s="7">
        <v>1</v>
      </c>
      <c r="J6" s="7">
        <v>0.555555555555556</v>
      </c>
      <c r="K6" s="7">
        <v>0.714285714285714</v>
      </c>
      <c r="L6" s="7">
        <v>0.8</v>
      </c>
      <c r="M6" s="7">
        <v>0.2</v>
      </c>
      <c r="N6" s="7">
        <v>0.6</v>
      </c>
    </row>
    <row r="7" spans="1:14">
      <c r="A7" s="6">
        <v>29</v>
      </c>
      <c r="B7" s="7">
        <v>29</v>
      </c>
      <c r="C7" s="7">
        <v>0.47124719619751</v>
      </c>
      <c r="D7" s="7">
        <v>0.0666677951812744</v>
      </c>
      <c r="E7" s="7">
        <v>10</v>
      </c>
      <c r="F7" s="7">
        <v>4</v>
      </c>
      <c r="G7" s="7">
        <v>0</v>
      </c>
      <c r="H7" s="7">
        <v>6</v>
      </c>
      <c r="I7" s="7">
        <v>1</v>
      </c>
      <c r="J7" s="7">
        <v>0.714285714285714</v>
      </c>
      <c r="K7" s="7">
        <v>0.833333333333333</v>
      </c>
      <c r="L7" s="7">
        <v>0.4</v>
      </c>
      <c r="M7" s="7">
        <v>0.6</v>
      </c>
      <c r="N7" s="7">
        <v>0.8</v>
      </c>
    </row>
    <row r="8" spans="1:14">
      <c r="A8" s="6">
        <v>85</v>
      </c>
      <c r="B8" s="7">
        <v>85</v>
      </c>
      <c r="C8" s="7">
        <v>0.517606735229492</v>
      </c>
      <c r="D8" s="7">
        <v>0.0504281520843506</v>
      </c>
      <c r="E8" s="7">
        <v>10</v>
      </c>
      <c r="F8" s="7">
        <v>6</v>
      </c>
      <c r="G8" s="7">
        <v>0</v>
      </c>
      <c r="H8" s="7">
        <v>4</v>
      </c>
      <c r="I8" s="7">
        <v>1</v>
      </c>
      <c r="J8" s="7">
        <v>0.625</v>
      </c>
      <c r="K8" s="7">
        <v>0.769230769230769</v>
      </c>
      <c r="L8" s="7">
        <v>0.6</v>
      </c>
      <c r="M8" s="7">
        <v>0.4</v>
      </c>
      <c r="N8" s="7">
        <v>0.7</v>
      </c>
    </row>
    <row r="9" s="2" customFormat="1" spans="1:14">
      <c r="A9" s="10">
        <v>20</v>
      </c>
      <c r="B9" s="11">
        <v>20</v>
      </c>
      <c r="C9" s="11">
        <v>0.523208141326904</v>
      </c>
      <c r="D9" s="11">
        <v>0.0386615991592407</v>
      </c>
      <c r="E9" s="11">
        <v>10</v>
      </c>
      <c r="F9" s="11">
        <v>4</v>
      </c>
      <c r="G9" s="11">
        <v>0</v>
      </c>
      <c r="H9" s="11">
        <v>6</v>
      </c>
      <c r="I9" s="11">
        <v>1</v>
      </c>
      <c r="J9" s="11">
        <v>0.714285714285714</v>
      </c>
      <c r="K9" s="11">
        <v>0.833333333333333</v>
      </c>
      <c r="L9" s="11">
        <v>0.4</v>
      </c>
      <c r="M9" s="11">
        <v>0.6</v>
      </c>
      <c r="N9" s="11">
        <v>0.8</v>
      </c>
    </row>
    <row r="10" spans="1:14">
      <c r="A10" s="6">
        <v>88</v>
      </c>
      <c r="B10" s="7">
        <v>88</v>
      </c>
      <c r="C10" s="7">
        <v>0.608068227767944</v>
      </c>
      <c r="D10" s="7">
        <v>0.0860852003097534</v>
      </c>
      <c r="E10" s="7">
        <v>10</v>
      </c>
      <c r="F10" s="7">
        <v>8</v>
      </c>
      <c r="G10" s="7">
        <v>0</v>
      </c>
      <c r="H10" s="7">
        <v>2</v>
      </c>
      <c r="I10" s="7">
        <v>1</v>
      </c>
      <c r="J10" s="7">
        <v>0.555555555555556</v>
      </c>
      <c r="K10" s="7">
        <v>0.714285714285714</v>
      </c>
      <c r="L10" s="7">
        <v>0.8</v>
      </c>
      <c r="M10" s="7">
        <v>0.2</v>
      </c>
      <c r="N10" s="7">
        <v>0.6</v>
      </c>
    </row>
    <row r="11" spans="1:14">
      <c r="A11" s="6">
        <v>73</v>
      </c>
      <c r="B11" s="7">
        <v>73</v>
      </c>
      <c r="C11" s="7">
        <v>0.548654079437256</v>
      </c>
      <c r="D11" s="7">
        <v>0.0963666439056396</v>
      </c>
      <c r="E11" s="7">
        <v>10</v>
      </c>
      <c r="F11" s="7">
        <v>3</v>
      </c>
      <c r="G11" s="7">
        <v>0</v>
      </c>
      <c r="H11" s="7">
        <v>7</v>
      </c>
      <c r="I11" s="7">
        <v>1</v>
      </c>
      <c r="J11" s="7">
        <v>0.769230769230769</v>
      </c>
      <c r="K11" s="7">
        <v>0.869565217391304</v>
      </c>
      <c r="L11" s="7">
        <v>0.3</v>
      </c>
      <c r="M11" s="7">
        <v>0.7</v>
      </c>
      <c r="N11" s="7">
        <v>0.85</v>
      </c>
    </row>
    <row r="12" spans="1:14">
      <c r="A12" s="6">
        <v>61</v>
      </c>
      <c r="B12" s="7">
        <v>61</v>
      </c>
      <c r="C12" s="7">
        <v>0.539327621459961</v>
      </c>
      <c r="D12" s="7">
        <v>0.0835833549499512</v>
      </c>
      <c r="E12" s="7">
        <v>10</v>
      </c>
      <c r="F12" s="7">
        <v>9</v>
      </c>
      <c r="G12" s="7">
        <v>0</v>
      </c>
      <c r="H12" s="7">
        <v>1</v>
      </c>
      <c r="I12" s="7">
        <v>1</v>
      </c>
      <c r="J12" s="7">
        <v>0.526315789473684</v>
      </c>
      <c r="K12" s="7">
        <v>0.689655172413793</v>
      </c>
      <c r="L12" s="7">
        <v>0.9</v>
      </c>
      <c r="M12" s="7">
        <v>0.1</v>
      </c>
      <c r="N12" s="7">
        <v>0.55</v>
      </c>
    </row>
    <row r="13" spans="1:14">
      <c r="A13" s="6">
        <v>21</v>
      </c>
      <c r="B13" s="7">
        <v>21</v>
      </c>
      <c r="C13" s="7">
        <v>0.58139967918396</v>
      </c>
      <c r="D13" s="7">
        <v>0.0861740112304687</v>
      </c>
      <c r="E13" s="7">
        <v>10</v>
      </c>
      <c r="F13" s="7">
        <v>2</v>
      </c>
      <c r="G13" s="7">
        <v>0</v>
      </c>
      <c r="H13" s="7">
        <v>8</v>
      </c>
      <c r="I13" s="7">
        <v>1</v>
      </c>
      <c r="J13" s="7">
        <v>0.833333333333333</v>
      </c>
      <c r="K13" s="7">
        <v>0.909090909090909</v>
      </c>
      <c r="L13" s="7">
        <v>0.2</v>
      </c>
      <c r="M13" s="7">
        <v>0.8</v>
      </c>
      <c r="N13" s="7">
        <v>0.9</v>
      </c>
    </row>
    <row r="14" spans="1:14">
      <c r="A14" s="6">
        <v>39</v>
      </c>
      <c r="B14" s="7">
        <v>39</v>
      </c>
      <c r="C14" s="7">
        <v>0.573268890380859</v>
      </c>
      <c r="D14" s="7">
        <v>0.126465439796448</v>
      </c>
      <c r="E14" s="7">
        <v>10</v>
      </c>
      <c r="F14" s="7">
        <v>6</v>
      </c>
      <c r="G14" s="7">
        <v>0</v>
      </c>
      <c r="H14" s="7">
        <v>4</v>
      </c>
      <c r="I14" s="7">
        <v>1</v>
      </c>
      <c r="J14" s="7">
        <v>0.625</v>
      </c>
      <c r="K14" s="7">
        <v>0.769230769230769</v>
      </c>
      <c r="L14" s="7">
        <v>0.6</v>
      </c>
      <c r="M14" s="7">
        <v>0.4</v>
      </c>
      <c r="N14" s="7">
        <v>0.7</v>
      </c>
    </row>
    <row r="15" spans="1:14">
      <c r="A15" s="6">
        <v>4</v>
      </c>
      <c r="B15" s="7">
        <v>4</v>
      </c>
      <c r="C15" s="7">
        <v>0.600152254104614</v>
      </c>
      <c r="D15" s="7">
        <v>0.0940033197402954</v>
      </c>
      <c r="E15" s="7">
        <v>10</v>
      </c>
      <c r="F15" s="7">
        <v>8</v>
      </c>
      <c r="G15" s="7">
        <v>0</v>
      </c>
      <c r="H15" s="7">
        <v>2</v>
      </c>
      <c r="I15" s="7">
        <v>1</v>
      </c>
      <c r="J15" s="7">
        <v>0.555555555555556</v>
      </c>
      <c r="K15" s="7">
        <v>0.714285714285714</v>
      </c>
      <c r="L15" s="7">
        <v>0.8</v>
      </c>
      <c r="M15" s="7">
        <v>0.2</v>
      </c>
      <c r="N15" s="7">
        <v>0.6</v>
      </c>
    </row>
    <row r="16" spans="1:14">
      <c r="A16" s="6">
        <v>92</v>
      </c>
      <c r="B16" s="7">
        <v>92</v>
      </c>
      <c r="C16" s="7">
        <v>0.574087619781494</v>
      </c>
      <c r="D16" s="7">
        <v>0.0875744819641113</v>
      </c>
      <c r="E16" s="7">
        <v>10</v>
      </c>
      <c r="F16" s="7">
        <v>5</v>
      </c>
      <c r="G16" s="7">
        <v>0</v>
      </c>
      <c r="H16" s="7">
        <v>5</v>
      </c>
      <c r="I16" s="7">
        <v>1</v>
      </c>
      <c r="J16" s="7">
        <v>0.666666666666667</v>
      </c>
      <c r="K16" s="7">
        <v>0.8</v>
      </c>
      <c r="L16" s="7">
        <v>0.5</v>
      </c>
      <c r="M16" s="7">
        <v>0.5</v>
      </c>
      <c r="N16" s="7">
        <v>0.75</v>
      </c>
    </row>
    <row r="17" s="2" customFormat="1" spans="1:14">
      <c r="A17" s="10">
        <v>50</v>
      </c>
      <c r="B17" s="11">
        <v>50</v>
      </c>
      <c r="C17" s="11">
        <v>0.595445394515991</v>
      </c>
      <c r="D17" s="11">
        <v>0.0854651927947998</v>
      </c>
      <c r="E17" s="11">
        <v>10</v>
      </c>
      <c r="F17" s="11">
        <v>5</v>
      </c>
      <c r="G17" s="11">
        <v>0</v>
      </c>
      <c r="H17" s="11">
        <v>5</v>
      </c>
      <c r="I17" s="11">
        <v>1</v>
      </c>
      <c r="J17" s="11">
        <v>0.666666666666667</v>
      </c>
      <c r="K17" s="11">
        <v>0.8</v>
      </c>
      <c r="L17" s="11">
        <v>0.5</v>
      </c>
      <c r="M17" s="11">
        <v>0.5</v>
      </c>
      <c r="N17" s="11">
        <v>0.75</v>
      </c>
    </row>
    <row r="18" spans="1:14">
      <c r="A18" s="6">
        <v>32</v>
      </c>
      <c r="B18" s="7">
        <v>32</v>
      </c>
      <c r="C18" s="7">
        <v>0.657499194145203</v>
      </c>
      <c r="D18" s="7">
        <v>0.056316614151001</v>
      </c>
      <c r="E18" s="7">
        <v>10</v>
      </c>
      <c r="F18" s="7">
        <v>6</v>
      </c>
      <c r="G18" s="7">
        <v>0</v>
      </c>
      <c r="H18" s="7">
        <v>4</v>
      </c>
      <c r="I18" s="7">
        <v>1</v>
      </c>
      <c r="J18" s="7">
        <v>0.625</v>
      </c>
      <c r="K18" s="7">
        <v>0.769230769230769</v>
      </c>
      <c r="L18" s="7">
        <v>0.6</v>
      </c>
      <c r="M18" s="7">
        <v>0.4</v>
      </c>
      <c r="N18" s="7">
        <v>0.7</v>
      </c>
    </row>
    <row r="19" spans="1:14">
      <c r="A19" s="6">
        <v>86</v>
      </c>
      <c r="B19" s="7">
        <v>86</v>
      </c>
      <c r="C19" s="7">
        <v>0.676200747489929</v>
      </c>
      <c r="D19" s="7">
        <v>0.147956132888794</v>
      </c>
      <c r="E19" s="7">
        <v>10</v>
      </c>
      <c r="F19" s="7">
        <v>6</v>
      </c>
      <c r="G19" s="7">
        <v>0</v>
      </c>
      <c r="H19" s="7">
        <v>4</v>
      </c>
      <c r="I19" s="7">
        <v>1</v>
      </c>
      <c r="J19" s="7">
        <v>0.625</v>
      </c>
      <c r="K19" s="7">
        <v>0.769230769230769</v>
      </c>
      <c r="L19" s="7">
        <v>0.6</v>
      </c>
      <c r="M19" s="7">
        <v>0.4</v>
      </c>
      <c r="N19" s="7">
        <v>0.7</v>
      </c>
    </row>
    <row r="20" spans="1:14">
      <c r="A20" s="6">
        <v>41</v>
      </c>
      <c r="B20" s="7">
        <v>41</v>
      </c>
      <c r="C20" s="7">
        <v>0.649533748626709</v>
      </c>
      <c r="D20" s="7">
        <v>0.0536892414093018</v>
      </c>
      <c r="E20" s="7">
        <v>10</v>
      </c>
      <c r="F20" s="7">
        <v>4</v>
      </c>
      <c r="G20" s="7">
        <v>0</v>
      </c>
      <c r="H20" s="7">
        <v>6</v>
      </c>
      <c r="I20" s="7">
        <v>1</v>
      </c>
      <c r="J20" s="7">
        <v>0.714285714285714</v>
      </c>
      <c r="K20" s="7">
        <v>0.833333333333333</v>
      </c>
      <c r="L20" s="7">
        <v>0.4</v>
      </c>
      <c r="M20" s="7">
        <v>0.6</v>
      </c>
      <c r="N20" s="7">
        <v>0.8</v>
      </c>
    </row>
    <row r="21" spans="1:14">
      <c r="A21" s="6">
        <v>13</v>
      </c>
      <c r="B21" s="7">
        <v>13</v>
      </c>
      <c r="C21" s="7">
        <v>0.658955097198486</v>
      </c>
      <c r="D21" s="7">
        <v>0.0644017457962036</v>
      </c>
      <c r="E21" s="7">
        <v>10</v>
      </c>
      <c r="F21" s="7">
        <v>5</v>
      </c>
      <c r="G21" s="7">
        <v>0</v>
      </c>
      <c r="H21" s="7">
        <v>5</v>
      </c>
      <c r="I21" s="7">
        <v>1</v>
      </c>
      <c r="J21" s="7">
        <v>0.666666666666667</v>
      </c>
      <c r="K21" s="7">
        <v>0.8</v>
      </c>
      <c r="L21" s="7">
        <v>0.5</v>
      </c>
      <c r="M21" s="7">
        <v>0.5</v>
      </c>
      <c r="N21" s="7">
        <v>0.75</v>
      </c>
    </row>
    <row r="22" s="2" customFormat="1" spans="1:14">
      <c r="A22" s="10">
        <v>37</v>
      </c>
      <c r="B22" s="11">
        <v>37</v>
      </c>
      <c r="C22" s="11">
        <v>0.680781602859497</v>
      </c>
      <c r="D22" s="11">
        <v>0.0720911026000977</v>
      </c>
      <c r="E22" s="11">
        <v>10</v>
      </c>
      <c r="F22" s="11">
        <v>3</v>
      </c>
      <c r="G22" s="11">
        <v>0</v>
      </c>
      <c r="H22" s="11">
        <v>7</v>
      </c>
      <c r="I22" s="11">
        <v>1</v>
      </c>
      <c r="J22" s="11">
        <v>0.769230769230769</v>
      </c>
      <c r="K22" s="11">
        <v>0.869565217391304</v>
      </c>
      <c r="L22" s="11">
        <v>0.3</v>
      </c>
      <c r="M22" s="11">
        <v>0.7</v>
      </c>
      <c r="N22" s="11">
        <v>0.85</v>
      </c>
    </row>
    <row r="23" spans="1:14">
      <c r="A23" s="6">
        <v>82</v>
      </c>
      <c r="B23" s="7">
        <v>82</v>
      </c>
      <c r="C23" s="7">
        <v>0.690748572349548</v>
      </c>
      <c r="D23" s="7">
        <v>0.116026639938355</v>
      </c>
      <c r="E23" s="7">
        <v>10</v>
      </c>
      <c r="F23" s="7">
        <v>3</v>
      </c>
      <c r="G23" s="7">
        <v>0</v>
      </c>
      <c r="H23" s="7">
        <v>7</v>
      </c>
      <c r="I23" s="7">
        <v>1</v>
      </c>
      <c r="J23" s="7">
        <v>0.769230769230769</v>
      </c>
      <c r="K23" s="7">
        <v>0.869565217391304</v>
      </c>
      <c r="L23" s="7">
        <v>0.3</v>
      </c>
      <c r="M23" s="7">
        <v>0.7</v>
      </c>
      <c r="N23" s="7">
        <v>0.85</v>
      </c>
    </row>
    <row r="24" spans="1:14">
      <c r="A24" s="6">
        <v>51</v>
      </c>
      <c r="B24" s="7">
        <v>51</v>
      </c>
      <c r="C24" s="7">
        <v>0.744209051132202</v>
      </c>
      <c r="D24" s="7">
        <v>0.144469022750854</v>
      </c>
      <c r="E24" s="7">
        <v>10</v>
      </c>
      <c r="F24" s="7">
        <v>6</v>
      </c>
      <c r="G24" s="7">
        <v>0</v>
      </c>
      <c r="H24" s="7">
        <v>4</v>
      </c>
      <c r="I24" s="7">
        <v>1</v>
      </c>
      <c r="J24" s="7">
        <v>0.625</v>
      </c>
      <c r="K24" s="7">
        <v>0.769230769230769</v>
      </c>
      <c r="L24" s="7">
        <v>0.6</v>
      </c>
      <c r="M24" s="7">
        <v>0.4</v>
      </c>
      <c r="N24" s="7">
        <v>0.7</v>
      </c>
    </row>
    <row r="25" s="2" customFormat="1" spans="1:14">
      <c r="A25" s="10">
        <v>54</v>
      </c>
      <c r="B25" s="11">
        <v>54</v>
      </c>
      <c r="C25" s="11">
        <v>0.727168083190918</v>
      </c>
      <c r="D25" s="11">
        <v>0.0995856523513794</v>
      </c>
      <c r="E25" s="11">
        <v>10</v>
      </c>
      <c r="F25" s="11">
        <v>5</v>
      </c>
      <c r="G25" s="11">
        <v>0</v>
      </c>
      <c r="H25" s="11">
        <v>5</v>
      </c>
      <c r="I25" s="11">
        <v>1</v>
      </c>
      <c r="J25" s="11">
        <v>0.666666666666667</v>
      </c>
      <c r="K25" s="11">
        <v>0.8</v>
      </c>
      <c r="L25" s="11">
        <v>0.5</v>
      </c>
      <c r="M25" s="11">
        <v>0.5</v>
      </c>
      <c r="N25" s="11">
        <v>0.75</v>
      </c>
    </row>
    <row r="26" spans="3:14">
      <c r="C26" s="5">
        <f>AVERAGE(C2:C25)</f>
        <v>0.573759997884432</v>
      </c>
      <c r="D26" s="5">
        <f>AVERAGE(D2:D25)</f>
        <v>0.0925024847189585</v>
      </c>
      <c r="J26" s="5">
        <f>AVERAGE(J2:J25)</f>
        <v>0.66293077622412</v>
      </c>
      <c r="K26" s="5">
        <f>AVERAGE(K2:K25)</f>
        <v>0.794712120805324</v>
      </c>
      <c r="L26" s="5">
        <f>AVERAGE(L2:L25)</f>
        <v>0.529166666666667</v>
      </c>
      <c r="M26" s="5">
        <f>AVERAGE(M2:M25)</f>
        <v>0.470833333333333</v>
      </c>
      <c r="N26" s="5">
        <f>AVERAGE(N2:N25)</f>
        <v>0.735416666666667</v>
      </c>
    </row>
    <row r="28" spans="3:6">
      <c r="C28" s="12" t="s">
        <v>13</v>
      </c>
      <c r="D28" s="5" t="s">
        <v>14</v>
      </c>
      <c r="E28" s="5"/>
      <c r="F28" s="5" t="s">
        <v>26</v>
      </c>
    </row>
    <row r="29" s="3" customFormat="1" spans="3:8">
      <c r="C29" s="16" t="s">
        <v>15</v>
      </c>
      <c r="D29" s="16">
        <f>COUNTIF(C2:C25,"&lt;0.46")-COUNTIF(C2:C25,"&lt;0.385")</f>
        <v>3</v>
      </c>
      <c r="E29" s="16">
        <v>3</v>
      </c>
      <c r="F29" s="39"/>
      <c r="G29"/>
      <c r="H29"/>
    </row>
    <row r="30" spans="3:8">
      <c r="C30" s="5" t="s">
        <v>16</v>
      </c>
      <c r="D30" s="5">
        <f>COUNTIF(C2:C25,"&lt;0.535")-COUNTIF(C2:C25,"&lt;0.46")</f>
        <v>5</v>
      </c>
      <c r="E30" s="5">
        <v>5</v>
      </c>
      <c r="F30" s="39">
        <v>0.04</v>
      </c>
      <c r="G30">
        <v>-20</v>
      </c>
      <c r="H30">
        <v>480</v>
      </c>
    </row>
    <row r="31" s="4" customFormat="1" spans="3:8">
      <c r="C31" s="17" t="s">
        <v>17</v>
      </c>
      <c r="D31" s="17">
        <f>COUNTIF(C2:C25,"&lt;0.61")-COUNTIF(C2:C25,"&lt;0.535")</f>
        <v>8</v>
      </c>
      <c r="E31" s="17">
        <v>9</v>
      </c>
      <c r="F31" s="40">
        <v>0.08</v>
      </c>
      <c r="G31" s="3">
        <v>-40</v>
      </c>
      <c r="H31" s="3">
        <v>460</v>
      </c>
    </row>
    <row r="32" spans="3:8">
      <c r="C32" s="5" t="s">
        <v>18</v>
      </c>
      <c r="D32" s="5">
        <f>COUNTIF(C2:C25,"&lt;0.685")-COUNTIF(C2:C25,"&lt;0.61")</f>
        <v>5</v>
      </c>
      <c r="E32" s="5">
        <v>5</v>
      </c>
      <c r="F32" s="39">
        <v>0.12</v>
      </c>
      <c r="G32">
        <v>-60</v>
      </c>
      <c r="H32">
        <v>440</v>
      </c>
    </row>
    <row r="33" s="3" customFormat="1" spans="3:8">
      <c r="C33" s="16" t="s">
        <v>19</v>
      </c>
      <c r="D33" s="16">
        <f>COUNTIF(C2:C25,"&lt;0.76")-COUNTIF(C2:C25,"&lt;0.685")</f>
        <v>3</v>
      </c>
      <c r="E33" s="16">
        <v>3</v>
      </c>
      <c r="F33" s="41">
        <v>0.16</v>
      </c>
      <c r="G33" s="42">
        <v>-80</v>
      </c>
      <c r="H33" s="42">
        <v>420</v>
      </c>
    </row>
    <row r="34" spans="3:5">
      <c r="C34" s="5" t="s">
        <v>20</v>
      </c>
      <c r="D34" s="5">
        <f>COUNTIF(C2:C25,"&lt;0.835")-COUNTIF(C2:C25,"&lt;0.76")</f>
        <v>0</v>
      </c>
      <c r="E34" s="5"/>
    </row>
    <row r="35" s="14" customFormat="1" spans="3:5">
      <c r="C35" s="13" t="s">
        <v>21</v>
      </c>
      <c r="D35" s="13">
        <f>COUNTIF(C2:C25,"&lt;0.91")-COUNTIF(C2:C25,"&lt;0.835")</f>
        <v>0</v>
      </c>
      <c r="E35" s="13"/>
    </row>
    <row r="36" spans="3:5">
      <c r="C36" s="5" t="s">
        <v>22</v>
      </c>
      <c r="D36" s="5">
        <f>COUNTIF(C2:C25,"&lt;0.985")-COUNTIF(C2:C25,"&lt;0.91")</f>
        <v>0</v>
      </c>
      <c r="E36" s="5"/>
    </row>
    <row r="37" spans="3:5">
      <c r="C37" s="5" t="s">
        <v>23</v>
      </c>
      <c r="D37" s="5">
        <f>COUNTIF(C2:C25,"&lt;1.06")-COUNTIF(C2:C25,"&lt;0.985")</f>
        <v>0</v>
      </c>
      <c r="E37" s="5"/>
    </row>
    <row r="38" spans="3:5">
      <c r="C38" s="5" t="s">
        <v>24</v>
      </c>
      <c r="D38" s="5">
        <f>COUNTIF(C2:C25,"&lt;1.135")-COUNTIF(C2:C25,"&lt;1.06")</f>
        <v>0</v>
      </c>
      <c r="E38" s="5"/>
    </row>
    <row r="39" spans="3:5">
      <c r="C39" s="5" t="s">
        <v>25</v>
      </c>
      <c r="D39" s="5">
        <f>COUNTIF(C2:C25,"&lt;1.21")-COUNTIF(C2:C25,"&lt;1.135")</f>
        <v>0</v>
      </c>
      <c r="E39" s="5"/>
    </row>
    <row r="40" spans="7:8">
      <c r="G40" s="5">
        <v>0.57</v>
      </c>
      <c r="H40" s="5">
        <v>0.041</v>
      </c>
    </row>
    <row r="41" spans="7:8">
      <c r="G41" s="5">
        <v>0.725</v>
      </c>
      <c r="H41" s="5">
        <v>0.076</v>
      </c>
    </row>
    <row r="42" spans="7:8">
      <c r="G42" s="5">
        <v>0.801</v>
      </c>
      <c r="H42" s="5">
        <v>0.094</v>
      </c>
    </row>
  </sheetData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1"/>
  <sheetViews>
    <sheetView workbookViewId="0">
      <selection activeCell="C28" sqref="C28:D32"/>
    </sheetView>
  </sheetViews>
  <sheetFormatPr defaultColWidth="9" defaultRowHeight="13.5"/>
  <cols>
    <col min="3" max="4" width="18.25" customWidth="1"/>
    <col min="10" max="11" width="12.6333333333333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>
      <c r="A2" s="6">
        <v>0</v>
      </c>
      <c r="B2" s="5">
        <v>0</v>
      </c>
      <c r="C2" s="5">
        <v>0.385983467102051</v>
      </c>
      <c r="D2" s="5">
        <v>0.400498867034912</v>
      </c>
      <c r="E2" s="5">
        <v>10</v>
      </c>
      <c r="F2" s="5">
        <v>4</v>
      </c>
      <c r="G2" s="5">
        <v>0</v>
      </c>
      <c r="H2" s="5">
        <v>6</v>
      </c>
      <c r="I2" s="5">
        <v>1</v>
      </c>
      <c r="J2" s="5">
        <v>0.714285714285714</v>
      </c>
      <c r="K2" s="5">
        <v>0.833333333333333</v>
      </c>
      <c r="L2" s="5">
        <v>0.4</v>
      </c>
      <c r="M2" s="5">
        <v>0.6</v>
      </c>
      <c r="N2" s="5">
        <v>0.8</v>
      </c>
    </row>
    <row r="3" spans="1:14">
      <c r="A3" s="6">
        <v>1</v>
      </c>
      <c r="B3" s="5">
        <v>1</v>
      </c>
      <c r="C3" s="5">
        <v>0.408030271530151</v>
      </c>
      <c r="D3" s="5">
        <v>0.0389866828918457</v>
      </c>
      <c r="E3" s="5">
        <v>10</v>
      </c>
      <c r="F3" s="5">
        <v>4</v>
      </c>
      <c r="G3" s="5">
        <v>0</v>
      </c>
      <c r="H3" s="5">
        <v>6</v>
      </c>
      <c r="I3" s="5">
        <v>1</v>
      </c>
      <c r="J3" s="5">
        <v>0.714285714285714</v>
      </c>
      <c r="K3" s="5">
        <v>0.833333333333333</v>
      </c>
      <c r="L3" s="5">
        <v>0.4</v>
      </c>
      <c r="M3" s="5">
        <v>0.6</v>
      </c>
      <c r="N3" s="5">
        <v>0.8</v>
      </c>
    </row>
    <row r="4" s="2" customFormat="1" spans="1:14">
      <c r="A4" s="10">
        <v>87</v>
      </c>
      <c r="B4" s="11">
        <v>87</v>
      </c>
      <c r="C4" s="11">
        <v>0.426350593566894</v>
      </c>
      <c r="D4" s="11">
        <v>0.0639957189559937</v>
      </c>
      <c r="E4" s="11">
        <v>10</v>
      </c>
      <c r="F4" s="11">
        <v>7</v>
      </c>
      <c r="G4" s="11">
        <v>0</v>
      </c>
      <c r="H4" s="11">
        <v>3</v>
      </c>
      <c r="I4" s="11">
        <v>1</v>
      </c>
      <c r="J4" s="11">
        <v>0.588235294117647</v>
      </c>
      <c r="K4" s="11">
        <v>0.740740740740741</v>
      </c>
      <c r="L4" s="11">
        <v>0.7</v>
      </c>
      <c r="M4" s="11">
        <v>0.3</v>
      </c>
      <c r="N4" s="11">
        <v>0.65</v>
      </c>
    </row>
    <row r="5" spans="1:14">
      <c r="A5" s="6">
        <v>8</v>
      </c>
      <c r="B5" s="7">
        <v>8</v>
      </c>
      <c r="C5" s="7">
        <v>0.465441465377808</v>
      </c>
      <c r="D5" s="7">
        <v>0.0322824716567993</v>
      </c>
      <c r="E5" s="7">
        <v>10</v>
      </c>
      <c r="F5" s="7">
        <v>6</v>
      </c>
      <c r="G5" s="7">
        <v>0</v>
      </c>
      <c r="H5" s="7">
        <v>4</v>
      </c>
      <c r="I5" s="7">
        <v>1</v>
      </c>
      <c r="J5" s="7">
        <v>0.625</v>
      </c>
      <c r="K5" s="7">
        <v>0.769230769230769</v>
      </c>
      <c r="L5" s="7">
        <v>0.6</v>
      </c>
      <c r="M5" s="7">
        <v>0.4</v>
      </c>
      <c r="N5" s="7">
        <v>0.7</v>
      </c>
    </row>
    <row r="6" spans="1:14">
      <c r="A6" s="6">
        <v>24</v>
      </c>
      <c r="B6" s="7">
        <v>24</v>
      </c>
      <c r="C6" s="7">
        <v>0.466872215270996</v>
      </c>
      <c r="D6" s="7">
        <v>0.0282845497131348</v>
      </c>
      <c r="E6" s="7">
        <v>10</v>
      </c>
      <c r="F6" s="7">
        <v>8</v>
      </c>
      <c r="G6" s="7">
        <v>0</v>
      </c>
      <c r="H6" s="7">
        <v>2</v>
      </c>
      <c r="I6" s="7">
        <v>1</v>
      </c>
      <c r="J6" s="7">
        <v>0.555555555555556</v>
      </c>
      <c r="K6" s="7">
        <v>0.714285714285714</v>
      </c>
      <c r="L6" s="7">
        <v>0.8</v>
      </c>
      <c r="M6" s="7">
        <v>0.2</v>
      </c>
      <c r="N6" s="7">
        <v>0.6</v>
      </c>
    </row>
    <row r="7" spans="1:14">
      <c r="A7" s="6">
        <v>85</v>
      </c>
      <c r="B7" s="7">
        <v>85</v>
      </c>
      <c r="C7" s="7">
        <v>0.517606735229492</v>
      </c>
      <c r="D7" s="7">
        <v>0.0504281520843506</v>
      </c>
      <c r="E7" s="7">
        <v>10</v>
      </c>
      <c r="F7" s="7">
        <v>6</v>
      </c>
      <c r="G7" s="7">
        <v>0</v>
      </c>
      <c r="H7" s="7">
        <v>4</v>
      </c>
      <c r="I7" s="7">
        <v>1</v>
      </c>
      <c r="J7" s="7">
        <v>0.625</v>
      </c>
      <c r="K7" s="7">
        <v>0.769230769230769</v>
      </c>
      <c r="L7" s="7">
        <v>0.6</v>
      </c>
      <c r="M7" s="7">
        <v>0.4</v>
      </c>
      <c r="N7" s="7">
        <v>0.7</v>
      </c>
    </row>
    <row r="8" s="2" customFormat="1" spans="1:14">
      <c r="A8" s="10">
        <v>20</v>
      </c>
      <c r="B8" s="11">
        <v>20</v>
      </c>
      <c r="C8" s="11">
        <v>0.523208141326904</v>
      </c>
      <c r="D8" s="11">
        <v>0.0386615991592407</v>
      </c>
      <c r="E8" s="11">
        <v>10</v>
      </c>
      <c r="F8" s="11">
        <v>4</v>
      </c>
      <c r="G8" s="11">
        <v>0</v>
      </c>
      <c r="H8" s="11">
        <v>6</v>
      </c>
      <c r="I8" s="11">
        <v>1</v>
      </c>
      <c r="J8" s="11">
        <v>0.714285714285714</v>
      </c>
      <c r="K8" s="11">
        <v>0.833333333333333</v>
      </c>
      <c r="L8" s="11">
        <v>0.4</v>
      </c>
      <c r="M8" s="11">
        <v>0.6</v>
      </c>
      <c r="N8" s="11">
        <v>0.8</v>
      </c>
    </row>
    <row r="9" spans="1:14">
      <c r="A9" s="6">
        <v>88</v>
      </c>
      <c r="B9" s="7">
        <v>88</v>
      </c>
      <c r="C9" s="7">
        <v>0.608068227767944</v>
      </c>
      <c r="D9" s="7">
        <v>0.0860852003097534</v>
      </c>
      <c r="E9" s="7">
        <v>10</v>
      </c>
      <c r="F9" s="7">
        <v>8</v>
      </c>
      <c r="G9" s="7">
        <v>0</v>
      </c>
      <c r="H9" s="7">
        <v>2</v>
      </c>
      <c r="I9" s="7">
        <v>1</v>
      </c>
      <c r="J9" s="7">
        <v>0.555555555555556</v>
      </c>
      <c r="K9" s="7">
        <v>0.714285714285714</v>
      </c>
      <c r="L9" s="7">
        <v>0.8</v>
      </c>
      <c r="M9" s="7">
        <v>0.2</v>
      </c>
      <c r="N9" s="7">
        <v>0.6</v>
      </c>
    </row>
    <row r="10" spans="1:14">
      <c r="A10" s="6">
        <v>73</v>
      </c>
      <c r="B10" s="7">
        <v>73</v>
      </c>
      <c r="C10" s="7">
        <v>0.548654079437256</v>
      </c>
      <c r="D10" s="7">
        <v>0.0963666439056396</v>
      </c>
      <c r="E10" s="7">
        <v>10</v>
      </c>
      <c r="F10" s="7">
        <v>3</v>
      </c>
      <c r="G10" s="7">
        <v>0</v>
      </c>
      <c r="H10" s="7">
        <v>7</v>
      </c>
      <c r="I10" s="7">
        <v>1</v>
      </c>
      <c r="J10" s="7">
        <v>0.769230769230769</v>
      </c>
      <c r="K10" s="7">
        <v>0.869565217391304</v>
      </c>
      <c r="L10" s="7">
        <v>0.3</v>
      </c>
      <c r="M10" s="7">
        <v>0.7</v>
      </c>
      <c r="N10" s="7">
        <v>0.85</v>
      </c>
    </row>
    <row r="11" spans="1:14">
      <c r="A11" s="6">
        <v>61</v>
      </c>
      <c r="B11" s="7">
        <v>61</v>
      </c>
      <c r="C11" s="7">
        <v>0.539327621459961</v>
      </c>
      <c r="D11" s="7">
        <v>0.0835833549499512</v>
      </c>
      <c r="E11" s="7">
        <v>10</v>
      </c>
      <c r="F11" s="7">
        <v>9</v>
      </c>
      <c r="G11" s="7">
        <v>0</v>
      </c>
      <c r="H11" s="7">
        <v>1</v>
      </c>
      <c r="I11" s="7">
        <v>1</v>
      </c>
      <c r="J11" s="7">
        <v>0.526315789473684</v>
      </c>
      <c r="K11" s="7">
        <v>0.689655172413793</v>
      </c>
      <c r="L11" s="7">
        <v>0.9</v>
      </c>
      <c r="M11" s="7">
        <v>0.1</v>
      </c>
      <c r="N11" s="7">
        <v>0.55</v>
      </c>
    </row>
    <row r="12" spans="1:14">
      <c r="A12" s="6">
        <v>75</v>
      </c>
      <c r="B12" s="7">
        <v>75</v>
      </c>
      <c r="C12" s="7">
        <v>0.550477266311646</v>
      </c>
      <c r="D12" s="7">
        <v>0.0850745439529419</v>
      </c>
      <c r="E12" s="7">
        <v>10</v>
      </c>
      <c r="F12" s="7">
        <v>6</v>
      </c>
      <c r="G12" s="7">
        <v>0</v>
      </c>
      <c r="H12" s="7">
        <v>4</v>
      </c>
      <c r="I12" s="7">
        <v>1</v>
      </c>
      <c r="J12" s="7">
        <v>0.625</v>
      </c>
      <c r="K12" s="7">
        <v>0.769230769230769</v>
      </c>
      <c r="L12" s="7">
        <v>0.6</v>
      </c>
      <c r="M12" s="7">
        <v>0.4</v>
      </c>
      <c r="N12" s="7">
        <v>0.7</v>
      </c>
    </row>
    <row r="13" spans="1:14">
      <c r="A13" s="6">
        <v>21</v>
      </c>
      <c r="B13" s="7">
        <v>21</v>
      </c>
      <c r="C13" s="7">
        <v>0.58139967918396</v>
      </c>
      <c r="D13" s="7">
        <v>0.0861740112304687</v>
      </c>
      <c r="E13" s="7">
        <v>10</v>
      </c>
      <c r="F13" s="7">
        <v>2</v>
      </c>
      <c r="G13" s="7">
        <v>0</v>
      </c>
      <c r="H13" s="7">
        <v>8</v>
      </c>
      <c r="I13" s="7">
        <v>1</v>
      </c>
      <c r="J13" s="7">
        <v>0.833333333333333</v>
      </c>
      <c r="K13" s="7">
        <v>0.909090909090909</v>
      </c>
      <c r="L13" s="7">
        <v>0.2</v>
      </c>
      <c r="M13" s="7">
        <v>0.8</v>
      </c>
      <c r="N13" s="7">
        <v>0.9</v>
      </c>
    </row>
    <row r="14" spans="1:14">
      <c r="A14" s="6">
        <v>39</v>
      </c>
      <c r="B14" s="7">
        <v>39</v>
      </c>
      <c r="C14" s="7">
        <v>0.573268890380859</v>
      </c>
      <c r="D14" s="7">
        <v>0.126465439796448</v>
      </c>
      <c r="E14" s="7">
        <v>10</v>
      </c>
      <c r="F14" s="7">
        <v>6</v>
      </c>
      <c r="G14" s="7">
        <v>0</v>
      </c>
      <c r="H14" s="7">
        <v>4</v>
      </c>
      <c r="I14" s="7">
        <v>1</v>
      </c>
      <c r="J14" s="7">
        <v>0.625</v>
      </c>
      <c r="K14" s="7">
        <v>0.769230769230769</v>
      </c>
      <c r="L14" s="7">
        <v>0.6</v>
      </c>
      <c r="M14" s="7">
        <v>0.4</v>
      </c>
      <c r="N14" s="7">
        <v>0.7</v>
      </c>
    </row>
    <row r="15" spans="1:14">
      <c r="A15" s="6">
        <v>4</v>
      </c>
      <c r="B15" s="7">
        <v>4</v>
      </c>
      <c r="C15" s="7">
        <v>0.600152254104614</v>
      </c>
      <c r="D15" s="7">
        <v>0.0940033197402954</v>
      </c>
      <c r="E15" s="7">
        <v>10</v>
      </c>
      <c r="F15" s="7">
        <v>8</v>
      </c>
      <c r="G15" s="7">
        <v>0</v>
      </c>
      <c r="H15" s="7">
        <v>2</v>
      </c>
      <c r="I15" s="7">
        <v>1</v>
      </c>
      <c r="J15" s="7">
        <v>0.555555555555556</v>
      </c>
      <c r="K15" s="7">
        <v>0.714285714285714</v>
      </c>
      <c r="L15" s="7">
        <v>0.8</v>
      </c>
      <c r="M15" s="7">
        <v>0.2</v>
      </c>
      <c r="N15" s="7">
        <v>0.6</v>
      </c>
    </row>
    <row r="16" spans="1:14">
      <c r="A16" s="6">
        <v>92</v>
      </c>
      <c r="B16" s="7">
        <v>92</v>
      </c>
      <c r="C16" s="7">
        <v>0.574087619781494</v>
      </c>
      <c r="D16" s="7">
        <v>0.0875744819641113</v>
      </c>
      <c r="E16" s="7">
        <v>10</v>
      </c>
      <c r="F16" s="7">
        <v>5</v>
      </c>
      <c r="G16" s="7">
        <v>0</v>
      </c>
      <c r="H16" s="7">
        <v>5</v>
      </c>
      <c r="I16" s="7">
        <v>1</v>
      </c>
      <c r="J16" s="7">
        <v>0.666666666666667</v>
      </c>
      <c r="K16" s="7">
        <v>0.8</v>
      </c>
      <c r="L16" s="7">
        <v>0.5</v>
      </c>
      <c r="M16" s="7">
        <v>0.5</v>
      </c>
      <c r="N16" s="7">
        <v>0.75</v>
      </c>
    </row>
    <row r="17" s="2" customFormat="1" spans="1:14">
      <c r="A17" s="10">
        <v>50</v>
      </c>
      <c r="B17" s="11">
        <v>50</v>
      </c>
      <c r="C17" s="11">
        <v>0.595445394515991</v>
      </c>
      <c r="D17" s="11">
        <v>0.0854651927947998</v>
      </c>
      <c r="E17" s="11">
        <v>10</v>
      </c>
      <c r="F17" s="11">
        <v>5</v>
      </c>
      <c r="G17" s="11">
        <v>0</v>
      </c>
      <c r="H17" s="11">
        <v>5</v>
      </c>
      <c r="I17" s="11">
        <v>1</v>
      </c>
      <c r="J17" s="11">
        <v>0.666666666666667</v>
      </c>
      <c r="K17" s="11">
        <v>0.8</v>
      </c>
      <c r="L17" s="11">
        <v>0.5</v>
      </c>
      <c r="M17" s="11">
        <v>0.5</v>
      </c>
      <c r="N17" s="11">
        <v>0.75</v>
      </c>
    </row>
    <row r="18" spans="1:14">
      <c r="A18" s="6">
        <v>32</v>
      </c>
      <c r="B18" s="7">
        <v>32</v>
      </c>
      <c r="C18" s="7">
        <v>0.657499194145203</v>
      </c>
      <c r="D18" s="7">
        <v>0.056316614151001</v>
      </c>
      <c r="E18" s="7">
        <v>10</v>
      </c>
      <c r="F18" s="7">
        <v>6</v>
      </c>
      <c r="G18" s="7">
        <v>0</v>
      </c>
      <c r="H18" s="7">
        <v>4</v>
      </c>
      <c r="I18" s="7">
        <v>1</v>
      </c>
      <c r="J18" s="7">
        <v>0.625</v>
      </c>
      <c r="K18" s="7">
        <v>0.769230769230769</v>
      </c>
      <c r="L18" s="7">
        <v>0.6</v>
      </c>
      <c r="M18" s="7">
        <v>0.4</v>
      </c>
      <c r="N18" s="7">
        <v>0.7</v>
      </c>
    </row>
    <row r="19" spans="1:14">
      <c r="A19" s="6">
        <v>86</v>
      </c>
      <c r="B19" s="7">
        <v>86</v>
      </c>
      <c r="C19" s="7">
        <v>0.676200747489929</v>
      </c>
      <c r="D19" s="7">
        <v>0.147956132888794</v>
      </c>
      <c r="E19" s="7">
        <v>10</v>
      </c>
      <c r="F19" s="7">
        <v>6</v>
      </c>
      <c r="G19" s="7">
        <v>0</v>
      </c>
      <c r="H19" s="7">
        <v>4</v>
      </c>
      <c r="I19" s="7">
        <v>1</v>
      </c>
      <c r="J19" s="7">
        <v>0.625</v>
      </c>
      <c r="K19" s="7">
        <v>0.769230769230769</v>
      </c>
      <c r="L19" s="7">
        <v>0.6</v>
      </c>
      <c r="M19" s="7">
        <v>0.4</v>
      </c>
      <c r="N19" s="7">
        <v>0.7</v>
      </c>
    </row>
    <row r="20" spans="1:14">
      <c r="A20" s="6">
        <v>41</v>
      </c>
      <c r="B20" s="7">
        <v>41</v>
      </c>
      <c r="C20" s="7">
        <v>0.649533748626709</v>
      </c>
      <c r="D20" s="7">
        <v>0.0536892414093018</v>
      </c>
      <c r="E20" s="7">
        <v>10</v>
      </c>
      <c r="F20" s="7">
        <v>4</v>
      </c>
      <c r="G20" s="7">
        <v>0</v>
      </c>
      <c r="H20" s="7">
        <v>6</v>
      </c>
      <c r="I20" s="7">
        <v>1</v>
      </c>
      <c r="J20" s="7">
        <v>0.714285714285714</v>
      </c>
      <c r="K20" s="7">
        <v>0.833333333333333</v>
      </c>
      <c r="L20" s="7">
        <v>0.4</v>
      </c>
      <c r="M20" s="7">
        <v>0.6</v>
      </c>
      <c r="N20" s="7">
        <v>0.8</v>
      </c>
    </row>
    <row r="21" spans="1:14">
      <c r="A21" s="6">
        <v>13</v>
      </c>
      <c r="B21" s="7">
        <v>13</v>
      </c>
      <c r="C21" s="7">
        <v>0.658955097198486</v>
      </c>
      <c r="D21" s="7">
        <v>0.0644017457962036</v>
      </c>
      <c r="E21" s="7">
        <v>10</v>
      </c>
      <c r="F21" s="7">
        <v>5</v>
      </c>
      <c r="G21" s="7">
        <v>0</v>
      </c>
      <c r="H21" s="7">
        <v>5</v>
      </c>
      <c r="I21" s="7">
        <v>1</v>
      </c>
      <c r="J21" s="7">
        <v>0.666666666666667</v>
      </c>
      <c r="K21" s="7">
        <v>0.8</v>
      </c>
      <c r="L21" s="7">
        <v>0.5</v>
      </c>
      <c r="M21" s="7">
        <v>0.5</v>
      </c>
      <c r="N21" s="7">
        <v>0.75</v>
      </c>
    </row>
    <row r="22" spans="1:14">
      <c r="A22" s="6">
        <v>82</v>
      </c>
      <c r="B22" s="7">
        <v>82</v>
      </c>
      <c r="C22" s="7">
        <v>0.690748572349548</v>
      </c>
      <c r="D22" s="7">
        <v>0.116026639938355</v>
      </c>
      <c r="E22" s="7">
        <v>10</v>
      </c>
      <c r="F22" s="7">
        <v>3</v>
      </c>
      <c r="G22" s="7">
        <v>0</v>
      </c>
      <c r="H22" s="7">
        <v>7</v>
      </c>
      <c r="I22" s="7">
        <v>1</v>
      </c>
      <c r="J22" s="7">
        <v>0.769230769230769</v>
      </c>
      <c r="K22" s="7">
        <v>0.869565217391304</v>
      </c>
      <c r="L22" s="7">
        <v>0.3</v>
      </c>
      <c r="M22" s="7">
        <v>0.7</v>
      </c>
      <c r="N22" s="7">
        <v>0.85</v>
      </c>
    </row>
    <row r="23" spans="1:14">
      <c r="A23" s="6">
        <v>51</v>
      </c>
      <c r="B23" s="7">
        <v>51</v>
      </c>
      <c r="C23" s="7">
        <v>0.744209051132202</v>
      </c>
      <c r="D23" s="7">
        <v>0.144469022750854</v>
      </c>
      <c r="E23" s="7">
        <v>10</v>
      </c>
      <c r="F23" s="7">
        <v>6</v>
      </c>
      <c r="G23" s="7">
        <v>0</v>
      </c>
      <c r="H23" s="7">
        <v>4</v>
      </c>
      <c r="I23" s="7">
        <v>1</v>
      </c>
      <c r="J23" s="7">
        <v>0.625</v>
      </c>
      <c r="K23" s="7">
        <v>0.769230769230769</v>
      </c>
      <c r="L23" s="7">
        <v>0.6</v>
      </c>
      <c r="M23" s="7">
        <v>0.4</v>
      </c>
      <c r="N23" s="7">
        <v>0.7</v>
      </c>
    </row>
    <row r="24" s="2" customFormat="1" spans="1:14">
      <c r="A24" s="10">
        <v>54</v>
      </c>
      <c r="B24" s="11">
        <v>54</v>
      </c>
      <c r="C24" s="11">
        <v>0.727168083190918</v>
      </c>
      <c r="D24" s="11">
        <v>0.0995856523513794</v>
      </c>
      <c r="E24" s="11">
        <v>10</v>
      </c>
      <c r="F24" s="11">
        <v>5</v>
      </c>
      <c r="G24" s="11">
        <v>0</v>
      </c>
      <c r="H24" s="11">
        <v>5</v>
      </c>
      <c r="I24" s="11">
        <v>1</v>
      </c>
      <c r="J24" s="11">
        <v>0.666666666666667</v>
      </c>
      <c r="K24" s="11">
        <v>0.8</v>
      </c>
      <c r="L24" s="11">
        <v>0.5</v>
      </c>
      <c r="M24" s="11">
        <v>0.5</v>
      </c>
      <c r="N24" s="11">
        <v>0.75</v>
      </c>
    </row>
    <row r="25" spans="3:14">
      <c r="C25" s="5">
        <f>AVERAGE(C2:C24)</f>
        <v>0.572551670281783</v>
      </c>
      <c r="D25" s="5">
        <f>AVERAGE(D2:D24)</f>
        <v>0.0941902295402859</v>
      </c>
      <c r="J25" s="5">
        <f>AVERAGE(J2:J24)</f>
        <v>0.654427049820104</v>
      </c>
      <c r="K25" s="5">
        <f>AVERAGE(K2:K24)</f>
        <v>0.788670570340605</v>
      </c>
      <c r="L25" s="5">
        <f>AVERAGE(L2:L24)</f>
        <v>0.547826086956522</v>
      </c>
      <c r="M25" s="5">
        <f>AVERAGE(M2:M24)</f>
        <v>0.452173913043478</v>
      </c>
      <c r="N25" s="5">
        <f>AVERAGE(N2:N24)</f>
        <v>0.726086956521739</v>
      </c>
    </row>
    <row r="27" spans="3:6">
      <c r="C27" s="12" t="s">
        <v>13</v>
      </c>
      <c r="D27" s="5" t="s">
        <v>14</v>
      </c>
      <c r="E27" s="5"/>
      <c r="F27" s="5" t="s">
        <v>26</v>
      </c>
    </row>
    <row r="28" s="3" customFormat="1" spans="3:8">
      <c r="C28" s="16" t="s">
        <v>15</v>
      </c>
      <c r="D28" s="16">
        <f>COUNTIF(C2:C24,"&lt;0.46")-COUNTIF(C2:C24,"&lt;0.385")</f>
        <v>3</v>
      </c>
      <c r="E28" s="16">
        <v>3</v>
      </c>
      <c r="F28" s="39"/>
      <c r="G28"/>
      <c r="H28"/>
    </row>
    <row r="29" spans="3:8">
      <c r="C29" s="5" t="s">
        <v>16</v>
      </c>
      <c r="D29" s="5">
        <f>COUNTIF(C2:C24,"&lt;0.535")-COUNTIF(C2:C24,"&lt;0.46")</f>
        <v>4</v>
      </c>
      <c r="E29" s="5">
        <v>5</v>
      </c>
      <c r="F29" s="39">
        <v>0.04</v>
      </c>
      <c r="G29">
        <v>-20</v>
      </c>
      <c r="H29">
        <v>480</v>
      </c>
    </row>
    <row r="30" s="4" customFormat="1" spans="3:8">
      <c r="C30" s="17" t="s">
        <v>17</v>
      </c>
      <c r="D30" s="17">
        <f>COUNTIF(C2:C24,"&lt;0.61")-COUNTIF(C2:C24,"&lt;0.535")</f>
        <v>9</v>
      </c>
      <c r="E30" s="17">
        <v>9</v>
      </c>
      <c r="F30" s="40">
        <v>0.08</v>
      </c>
      <c r="G30" s="3">
        <v>-40</v>
      </c>
      <c r="H30" s="3">
        <v>460</v>
      </c>
    </row>
    <row r="31" spans="3:8">
      <c r="C31" s="5" t="s">
        <v>18</v>
      </c>
      <c r="D31" s="5">
        <f>COUNTIF(C2:C24,"&lt;0.685")-COUNTIF(C2:C24,"&lt;0.61")</f>
        <v>4</v>
      </c>
      <c r="E31" s="5">
        <v>5</v>
      </c>
      <c r="F31" s="39">
        <v>0.12</v>
      </c>
      <c r="G31">
        <v>-60</v>
      </c>
      <c r="H31">
        <v>440</v>
      </c>
    </row>
    <row r="32" s="3" customFormat="1" spans="3:8">
      <c r="C32" s="16" t="s">
        <v>19</v>
      </c>
      <c r="D32" s="16">
        <f>COUNTIF(C2:C24,"&lt;0.76")-COUNTIF(C2:C24,"&lt;0.685")</f>
        <v>3</v>
      </c>
      <c r="E32" s="16">
        <v>3</v>
      </c>
      <c r="F32" s="41">
        <v>0.16</v>
      </c>
      <c r="G32" s="42">
        <v>-80</v>
      </c>
      <c r="H32" s="42">
        <v>420</v>
      </c>
    </row>
    <row r="33" spans="3:5">
      <c r="C33" s="5" t="s">
        <v>20</v>
      </c>
      <c r="D33" s="5">
        <f>COUNTIF(C2:C24,"&lt;0.835")-COUNTIF(C2:C24,"&lt;0.76")</f>
        <v>0</v>
      </c>
      <c r="E33" s="5"/>
    </row>
    <row r="34" s="14" customFormat="1" spans="3:5">
      <c r="C34" s="13" t="s">
        <v>21</v>
      </c>
      <c r="D34" s="13">
        <f>COUNTIF(C2:C24,"&lt;0.91")-COUNTIF(C2:C24,"&lt;0.835")</f>
        <v>0</v>
      </c>
      <c r="E34" s="13"/>
    </row>
    <row r="35" spans="3:5">
      <c r="C35" s="5" t="s">
        <v>22</v>
      </c>
      <c r="D35" s="5">
        <f>COUNTIF(C2:C24,"&lt;0.985")-COUNTIF(C2:C24,"&lt;0.91")</f>
        <v>0</v>
      </c>
      <c r="E35" s="5"/>
    </row>
    <row r="36" spans="3:5">
      <c r="C36" s="5" t="s">
        <v>23</v>
      </c>
      <c r="D36" s="5">
        <f>COUNTIF(C2:C24,"&lt;1.06")-COUNTIF(C2:C24,"&lt;0.985")</f>
        <v>0</v>
      </c>
      <c r="E36" s="5"/>
    </row>
    <row r="37" spans="3:5">
      <c r="C37" s="5" t="s">
        <v>24</v>
      </c>
      <c r="D37" s="5">
        <f>COUNTIF(C2:C24,"&lt;1.135")-COUNTIF(C2:C24,"&lt;1.06")</f>
        <v>0</v>
      </c>
      <c r="E37" s="5"/>
    </row>
    <row r="38" spans="3:5">
      <c r="C38" s="5" t="s">
        <v>25</v>
      </c>
      <c r="D38" s="5">
        <f>COUNTIF(C2:C24,"&lt;1.21")-COUNTIF(C2:C24,"&lt;1.135")</f>
        <v>0</v>
      </c>
      <c r="E38" s="5"/>
    </row>
    <row r="39" spans="7:8">
      <c r="G39" s="5">
        <v>0.57</v>
      </c>
      <c r="H39" s="5">
        <v>0.041</v>
      </c>
    </row>
    <row r="40" spans="7:8">
      <c r="G40" s="5">
        <v>0.725</v>
      </c>
      <c r="H40" s="5">
        <v>0.076</v>
      </c>
    </row>
    <row r="41" spans="7:8">
      <c r="G41" s="5">
        <v>0.801</v>
      </c>
      <c r="H41" s="5">
        <v>0.094</v>
      </c>
    </row>
  </sheetData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0"/>
  <sheetViews>
    <sheetView topLeftCell="A4" workbookViewId="0">
      <selection activeCell="C27" sqref="C27:D31"/>
    </sheetView>
  </sheetViews>
  <sheetFormatPr defaultColWidth="9" defaultRowHeight="13.5"/>
  <cols>
    <col min="3" max="4" width="17.6333333333333" customWidth="1"/>
    <col min="10" max="11" width="12.6333333333333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>
      <c r="A2" s="6">
        <v>0</v>
      </c>
      <c r="B2" s="5">
        <v>0</v>
      </c>
      <c r="C2" s="5">
        <v>0.385983467102051</v>
      </c>
      <c r="D2" s="5">
        <v>0.400498867034912</v>
      </c>
      <c r="E2" s="5">
        <v>10</v>
      </c>
      <c r="F2" s="5">
        <v>4</v>
      </c>
      <c r="G2" s="5">
        <v>0</v>
      </c>
      <c r="H2" s="5">
        <v>6</v>
      </c>
      <c r="I2" s="5">
        <v>1</v>
      </c>
      <c r="J2" s="5">
        <v>0.714285714285714</v>
      </c>
      <c r="K2" s="5">
        <v>0.833333333333333</v>
      </c>
      <c r="L2" s="5">
        <v>0.4</v>
      </c>
      <c r="M2" s="5">
        <v>0.6</v>
      </c>
      <c r="N2" s="5">
        <v>0.8</v>
      </c>
    </row>
    <row r="3" spans="1:14">
      <c r="A3" s="6">
        <v>1</v>
      </c>
      <c r="B3" s="5">
        <v>1</v>
      </c>
      <c r="C3" s="5">
        <v>0.408030271530151</v>
      </c>
      <c r="D3" s="5">
        <v>0.0389866828918457</v>
      </c>
      <c r="E3" s="5">
        <v>10</v>
      </c>
      <c r="F3" s="5">
        <v>4</v>
      </c>
      <c r="G3" s="5">
        <v>0</v>
      </c>
      <c r="H3" s="5">
        <v>6</v>
      </c>
      <c r="I3" s="5">
        <v>1</v>
      </c>
      <c r="J3" s="5">
        <v>0.714285714285714</v>
      </c>
      <c r="K3" s="5">
        <v>0.833333333333333</v>
      </c>
      <c r="L3" s="5">
        <v>0.4</v>
      </c>
      <c r="M3" s="5">
        <v>0.6</v>
      </c>
      <c r="N3" s="5">
        <v>0.8</v>
      </c>
    </row>
    <row r="4" s="2" customFormat="1" spans="1:14">
      <c r="A4" s="10">
        <v>87</v>
      </c>
      <c r="B4" s="11">
        <v>87</v>
      </c>
      <c r="C4" s="11">
        <v>0.426350593566894</v>
      </c>
      <c r="D4" s="11">
        <v>0.0639957189559937</v>
      </c>
      <c r="E4" s="11">
        <v>10</v>
      </c>
      <c r="F4" s="11">
        <v>7</v>
      </c>
      <c r="G4" s="11">
        <v>0</v>
      </c>
      <c r="H4" s="11">
        <v>3</v>
      </c>
      <c r="I4" s="11">
        <v>1</v>
      </c>
      <c r="J4" s="11">
        <v>0.588235294117647</v>
      </c>
      <c r="K4" s="11">
        <v>0.740740740740741</v>
      </c>
      <c r="L4" s="11">
        <v>0.7</v>
      </c>
      <c r="M4" s="11">
        <v>0.3</v>
      </c>
      <c r="N4" s="11">
        <v>0.65</v>
      </c>
    </row>
    <row r="5" spans="1:14">
      <c r="A5" s="6">
        <v>8</v>
      </c>
      <c r="B5" s="7">
        <v>8</v>
      </c>
      <c r="C5" s="7">
        <v>0.465441465377808</v>
      </c>
      <c r="D5" s="7">
        <v>0.0322824716567993</v>
      </c>
      <c r="E5" s="7">
        <v>10</v>
      </c>
      <c r="F5" s="7">
        <v>6</v>
      </c>
      <c r="G5" s="7">
        <v>0</v>
      </c>
      <c r="H5" s="7">
        <v>4</v>
      </c>
      <c r="I5" s="7">
        <v>1</v>
      </c>
      <c r="J5" s="7">
        <v>0.625</v>
      </c>
      <c r="K5" s="7">
        <v>0.769230769230769</v>
      </c>
      <c r="L5" s="7">
        <v>0.6</v>
      </c>
      <c r="M5" s="7">
        <v>0.4</v>
      </c>
      <c r="N5" s="7">
        <v>0.7</v>
      </c>
    </row>
    <row r="6" spans="1:14">
      <c r="A6" s="6">
        <v>24</v>
      </c>
      <c r="B6" s="7">
        <v>24</v>
      </c>
      <c r="C6" s="7">
        <v>0.466872215270996</v>
      </c>
      <c r="D6" s="7">
        <v>0.0282845497131348</v>
      </c>
      <c r="E6" s="7">
        <v>10</v>
      </c>
      <c r="F6" s="7">
        <v>8</v>
      </c>
      <c r="G6" s="7">
        <v>0</v>
      </c>
      <c r="H6" s="7">
        <v>2</v>
      </c>
      <c r="I6" s="7">
        <v>1</v>
      </c>
      <c r="J6" s="7">
        <v>0.555555555555556</v>
      </c>
      <c r="K6" s="7">
        <v>0.714285714285714</v>
      </c>
      <c r="L6" s="7">
        <v>0.8</v>
      </c>
      <c r="M6" s="7">
        <v>0.2</v>
      </c>
      <c r="N6" s="7">
        <v>0.6</v>
      </c>
    </row>
    <row r="7" spans="1:14">
      <c r="A7" s="6">
        <v>85</v>
      </c>
      <c r="B7" s="7">
        <v>85</v>
      </c>
      <c r="C7" s="7">
        <v>0.517606735229492</v>
      </c>
      <c r="D7" s="7">
        <v>0.0504281520843506</v>
      </c>
      <c r="E7" s="7">
        <v>10</v>
      </c>
      <c r="F7" s="7">
        <v>6</v>
      </c>
      <c r="G7" s="7">
        <v>0</v>
      </c>
      <c r="H7" s="7">
        <v>4</v>
      </c>
      <c r="I7" s="7">
        <v>1</v>
      </c>
      <c r="J7" s="7">
        <v>0.625</v>
      </c>
      <c r="K7" s="7">
        <v>0.769230769230769</v>
      </c>
      <c r="L7" s="7">
        <v>0.6</v>
      </c>
      <c r="M7" s="7">
        <v>0.4</v>
      </c>
      <c r="N7" s="7">
        <v>0.7</v>
      </c>
    </row>
    <row r="8" s="2" customFormat="1" spans="1:14">
      <c r="A8" s="10">
        <v>20</v>
      </c>
      <c r="B8" s="11">
        <v>20</v>
      </c>
      <c r="C8" s="11">
        <v>0.523208141326904</v>
      </c>
      <c r="D8" s="11">
        <v>0.0386615991592407</v>
      </c>
      <c r="E8" s="11">
        <v>10</v>
      </c>
      <c r="F8" s="11">
        <v>4</v>
      </c>
      <c r="G8" s="11">
        <v>0</v>
      </c>
      <c r="H8" s="11">
        <v>6</v>
      </c>
      <c r="I8" s="11">
        <v>1</v>
      </c>
      <c r="J8" s="11">
        <v>0.714285714285714</v>
      </c>
      <c r="K8" s="11">
        <v>0.833333333333333</v>
      </c>
      <c r="L8" s="11">
        <v>0.4</v>
      </c>
      <c r="M8" s="11">
        <v>0.6</v>
      </c>
      <c r="N8" s="11">
        <v>0.8</v>
      </c>
    </row>
    <row r="9" spans="1:14">
      <c r="A9" s="6">
        <v>88</v>
      </c>
      <c r="B9" s="7">
        <v>88</v>
      </c>
      <c r="C9" s="7">
        <v>0.608068227767944</v>
      </c>
      <c r="D9" s="7">
        <v>0.0860852003097534</v>
      </c>
      <c r="E9" s="7">
        <v>10</v>
      </c>
      <c r="F9" s="7">
        <v>8</v>
      </c>
      <c r="G9" s="7">
        <v>0</v>
      </c>
      <c r="H9" s="7">
        <v>2</v>
      </c>
      <c r="I9" s="7">
        <v>1</v>
      </c>
      <c r="J9" s="7">
        <v>0.555555555555556</v>
      </c>
      <c r="K9" s="7">
        <v>0.714285714285714</v>
      </c>
      <c r="L9" s="7">
        <v>0.8</v>
      </c>
      <c r="M9" s="7">
        <v>0.2</v>
      </c>
      <c r="N9" s="7">
        <v>0.6</v>
      </c>
    </row>
    <row r="10" spans="1:14">
      <c r="A10" s="6">
        <v>73</v>
      </c>
      <c r="B10" s="7">
        <v>73</v>
      </c>
      <c r="C10" s="7">
        <v>0.548654079437256</v>
      </c>
      <c r="D10" s="7">
        <v>0.0963666439056396</v>
      </c>
      <c r="E10" s="7">
        <v>10</v>
      </c>
      <c r="F10" s="7">
        <v>3</v>
      </c>
      <c r="G10" s="7">
        <v>0</v>
      </c>
      <c r="H10" s="7">
        <v>7</v>
      </c>
      <c r="I10" s="7">
        <v>1</v>
      </c>
      <c r="J10" s="7">
        <v>0.769230769230769</v>
      </c>
      <c r="K10" s="7">
        <v>0.869565217391304</v>
      </c>
      <c r="L10" s="7">
        <v>0.3</v>
      </c>
      <c r="M10" s="7">
        <v>0.7</v>
      </c>
      <c r="N10" s="7">
        <v>0.85</v>
      </c>
    </row>
    <row r="11" spans="1:14">
      <c r="A11" s="6">
        <v>61</v>
      </c>
      <c r="B11" s="7">
        <v>61</v>
      </c>
      <c r="C11" s="7">
        <v>0.539327621459961</v>
      </c>
      <c r="D11" s="7">
        <v>0.0835833549499512</v>
      </c>
      <c r="E11" s="7">
        <v>10</v>
      </c>
      <c r="F11" s="7">
        <v>9</v>
      </c>
      <c r="G11" s="7">
        <v>0</v>
      </c>
      <c r="H11" s="7">
        <v>1</v>
      </c>
      <c r="I11" s="7">
        <v>1</v>
      </c>
      <c r="J11" s="7">
        <v>0.526315789473684</v>
      </c>
      <c r="K11" s="7">
        <v>0.689655172413793</v>
      </c>
      <c r="L11" s="7">
        <v>0.9</v>
      </c>
      <c r="M11" s="7">
        <v>0.1</v>
      </c>
      <c r="N11" s="7">
        <v>0.55</v>
      </c>
    </row>
    <row r="12" spans="1:14">
      <c r="A12" s="6">
        <v>75</v>
      </c>
      <c r="B12" s="7">
        <v>75</v>
      </c>
      <c r="C12" s="7">
        <v>0.550477266311646</v>
      </c>
      <c r="D12" s="7">
        <v>0.0850745439529419</v>
      </c>
      <c r="E12" s="7">
        <v>10</v>
      </c>
      <c r="F12" s="7">
        <v>6</v>
      </c>
      <c r="G12" s="7">
        <v>0</v>
      </c>
      <c r="H12" s="7">
        <v>4</v>
      </c>
      <c r="I12" s="7">
        <v>1</v>
      </c>
      <c r="J12" s="7">
        <v>0.625</v>
      </c>
      <c r="K12" s="7">
        <v>0.769230769230769</v>
      </c>
      <c r="L12" s="7">
        <v>0.6</v>
      </c>
      <c r="M12" s="7">
        <v>0.4</v>
      </c>
      <c r="N12" s="7">
        <v>0.7</v>
      </c>
    </row>
    <row r="13" spans="1:14">
      <c r="A13" s="6">
        <v>39</v>
      </c>
      <c r="B13" s="7">
        <v>39</v>
      </c>
      <c r="C13" s="7">
        <v>0.573268890380859</v>
      </c>
      <c r="D13" s="7">
        <v>0.126465439796448</v>
      </c>
      <c r="E13" s="7">
        <v>10</v>
      </c>
      <c r="F13" s="7">
        <v>6</v>
      </c>
      <c r="G13" s="7">
        <v>0</v>
      </c>
      <c r="H13" s="7">
        <v>4</v>
      </c>
      <c r="I13" s="7">
        <v>1</v>
      </c>
      <c r="J13" s="7">
        <v>0.625</v>
      </c>
      <c r="K13" s="7">
        <v>0.769230769230769</v>
      </c>
      <c r="L13" s="7">
        <v>0.6</v>
      </c>
      <c r="M13" s="7">
        <v>0.4</v>
      </c>
      <c r="N13" s="7">
        <v>0.7</v>
      </c>
    </row>
    <row r="14" spans="1:14">
      <c r="A14" s="6">
        <v>4</v>
      </c>
      <c r="B14" s="7">
        <v>4</v>
      </c>
      <c r="C14" s="7">
        <v>0.600152254104614</v>
      </c>
      <c r="D14" s="7">
        <v>0.0940033197402954</v>
      </c>
      <c r="E14" s="7">
        <v>10</v>
      </c>
      <c r="F14" s="7">
        <v>8</v>
      </c>
      <c r="G14" s="7">
        <v>0</v>
      </c>
      <c r="H14" s="7">
        <v>2</v>
      </c>
      <c r="I14" s="7">
        <v>1</v>
      </c>
      <c r="J14" s="7">
        <v>0.555555555555556</v>
      </c>
      <c r="K14" s="7">
        <v>0.714285714285714</v>
      </c>
      <c r="L14" s="7">
        <v>0.8</v>
      </c>
      <c r="M14" s="7">
        <v>0.2</v>
      </c>
      <c r="N14" s="7">
        <v>0.6</v>
      </c>
    </row>
    <row r="15" spans="1:14">
      <c r="A15" s="6">
        <v>92</v>
      </c>
      <c r="B15" s="7">
        <v>92</v>
      </c>
      <c r="C15" s="7">
        <v>0.574087619781494</v>
      </c>
      <c r="D15" s="7">
        <v>0.0875744819641113</v>
      </c>
      <c r="E15" s="7">
        <v>10</v>
      </c>
      <c r="F15" s="7">
        <v>5</v>
      </c>
      <c r="G15" s="7">
        <v>0</v>
      </c>
      <c r="H15" s="7">
        <v>5</v>
      </c>
      <c r="I15" s="7">
        <v>1</v>
      </c>
      <c r="J15" s="7">
        <v>0.666666666666667</v>
      </c>
      <c r="K15" s="7">
        <v>0.8</v>
      </c>
      <c r="L15" s="7">
        <v>0.5</v>
      </c>
      <c r="M15" s="7">
        <v>0.5</v>
      </c>
      <c r="N15" s="7">
        <v>0.75</v>
      </c>
    </row>
    <row r="16" s="2" customFormat="1" spans="1:14">
      <c r="A16" s="10">
        <v>50</v>
      </c>
      <c r="B16" s="11">
        <v>50</v>
      </c>
      <c r="C16" s="11">
        <v>0.595445394515991</v>
      </c>
      <c r="D16" s="11">
        <v>0.0854651927947998</v>
      </c>
      <c r="E16" s="11">
        <v>10</v>
      </c>
      <c r="F16" s="11">
        <v>5</v>
      </c>
      <c r="G16" s="11">
        <v>0</v>
      </c>
      <c r="H16" s="11">
        <v>5</v>
      </c>
      <c r="I16" s="11">
        <v>1</v>
      </c>
      <c r="J16" s="11">
        <v>0.666666666666667</v>
      </c>
      <c r="K16" s="11">
        <v>0.8</v>
      </c>
      <c r="L16" s="11">
        <v>0.5</v>
      </c>
      <c r="M16" s="11">
        <v>0.5</v>
      </c>
      <c r="N16" s="11">
        <v>0.75</v>
      </c>
    </row>
    <row r="17" spans="1:14">
      <c r="A17" s="6">
        <v>32</v>
      </c>
      <c r="B17" s="7">
        <v>32</v>
      </c>
      <c r="C17" s="7">
        <v>0.657499194145203</v>
      </c>
      <c r="D17" s="7">
        <v>0.056316614151001</v>
      </c>
      <c r="E17" s="7">
        <v>10</v>
      </c>
      <c r="F17" s="7">
        <v>6</v>
      </c>
      <c r="G17" s="7">
        <v>0</v>
      </c>
      <c r="H17" s="7">
        <v>4</v>
      </c>
      <c r="I17" s="7">
        <v>1</v>
      </c>
      <c r="J17" s="7">
        <v>0.625</v>
      </c>
      <c r="K17" s="7">
        <v>0.769230769230769</v>
      </c>
      <c r="L17" s="7">
        <v>0.6</v>
      </c>
      <c r="M17" s="7">
        <v>0.4</v>
      </c>
      <c r="N17" s="7">
        <v>0.7</v>
      </c>
    </row>
    <row r="18" spans="1:14">
      <c r="A18" s="6">
        <v>86</v>
      </c>
      <c r="B18" s="7">
        <v>86</v>
      </c>
      <c r="C18" s="7">
        <v>0.676200747489929</v>
      </c>
      <c r="D18" s="7">
        <v>0.147956132888794</v>
      </c>
      <c r="E18" s="7">
        <v>10</v>
      </c>
      <c r="F18" s="7">
        <v>6</v>
      </c>
      <c r="G18" s="7">
        <v>0</v>
      </c>
      <c r="H18" s="7">
        <v>4</v>
      </c>
      <c r="I18" s="7">
        <v>1</v>
      </c>
      <c r="J18" s="7">
        <v>0.625</v>
      </c>
      <c r="K18" s="7">
        <v>0.769230769230769</v>
      </c>
      <c r="L18" s="7">
        <v>0.6</v>
      </c>
      <c r="M18" s="7">
        <v>0.4</v>
      </c>
      <c r="N18" s="7">
        <v>0.7</v>
      </c>
    </row>
    <row r="19" spans="1:14">
      <c r="A19" s="6">
        <v>41</v>
      </c>
      <c r="B19" s="7">
        <v>41</v>
      </c>
      <c r="C19" s="7">
        <v>0.649533748626709</v>
      </c>
      <c r="D19" s="7">
        <v>0.0536892414093018</v>
      </c>
      <c r="E19" s="7">
        <v>10</v>
      </c>
      <c r="F19" s="7">
        <v>4</v>
      </c>
      <c r="G19" s="7">
        <v>0</v>
      </c>
      <c r="H19" s="7">
        <v>6</v>
      </c>
      <c r="I19" s="7">
        <v>1</v>
      </c>
      <c r="J19" s="7">
        <v>0.714285714285714</v>
      </c>
      <c r="K19" s="7">
        <v>0.833333333333333</v>
      </c>
      <c r="L19" s="7">
        <v>0.4</v>
      </c>
      <c r="M19" s="7">
        <v>0.6</v>
      </c>
      <c r="N19" s="7">
        <v>0.8</v>
      </c>
    </row>
    <row r="20" s="2" customFormat="1" spans="1:14">
      <c r="A20" s="10">
        <v>13</v>
      </c>
      <c r="B20" s="11">
        <v>13</v>
      </c>
      <c r="C20" s="11">
        <v>0.658955097198486</v>
      </c>
      <c r="D20" s="11">
        <v>0.0644017457962036</v>
      </c>
      <c r="E20" s="11">
        <v>10</v>
      </c>
      <c r="F20" s="11">
        <v>5</v>
      </c>
      <c r="G20" s="11">
        <v>0</v>
      </c>
      <c r="H20" s="11">
        <v>5</v>
      </c>
      <c r="I20" s="11">
        <v>1</v>
      </c>
      <c r="J20" s="11">
        <v>0.666666666666667</v>
      </c>
      <c r="K20" s="11">
        <v>0.8</v>
      </c>
      <c r="L20" s="11">
        <v>0.5</v>
      </c>
      <c r="M20" s="11">
        <v>0.5</v>
      </c>
      <c r="N20" s="11">
        <v>0.75</v>
      </c>
    </row>
    <row r="21" spans="1:14">
      <c r="A21" s="6">
        <v>82</v>
      </c>
      <c r="B21" s="7">
        <v>82</v>
      </c>
      <c r="C21" s="7">
        <v>0.690748572349548</v>
      </c>
      <c r="D21" s="7">
        <v>0.116026639938355</v>
      </c>
      <c r="E21" s="7">
        <v>10</v>
      </c>
      <c r="F21" s="7">
        <v>3</v>
      </c>
      <c r="G21" s="7">
        <v>0</v>
      </c>
      <c r="H21" s="7">
        <v>7</v>
      </c>
      <c r="I21" s="7">
        <v>1</v>
      </c>
      <c r="J21" s="7">
        <v>0.769230769230769</v>
      </c>
      <c r="K21" s="7">
        <v>0.869565217391304</v>
      </c>
      <c r="L21" s="7">
        <v>0.3</v>
      </c>
      <c r="M21" s="7">
        <v>0.7</v>
      </c>
      <c r="N21" s="7">
        <v>0.85</v>
      </c>
    </row>
    <row r="22" spans="1:14">
      <c r="A22" s="6">
        <v>51</v>
      </c>
      <c r="B22" s="7">
        <v>51</v>
      </c>
      <c r="C22" s="7">
        <v>0.744209051132202</v>
      </c>
      <c r="D22" s="7">
        <v>0.144469022750854</v>
      </c>
      <c r="E22" s="7">
        <v>10</v>
      </c>
      <c r="F22" s="7">
        <v>6</v>
      </c>
      <c r="G22" s="7">
        <v>0</v>
      </c>
      <c r="H22" s="7">
        <v>4</v>
      </c>
      <c r="I22" s="7">
        <v>1</v>
      </c>
      <c r="J22" s="7">
        <v>0.625</v>
      </c>
      <c r="K22" s="7">
        <v>0.769230769230769</v>
      </c>
      <c r="L22" s="7">
        <v>0.6</v>
      </c>
      <c r="M22" s="7">
        <v>0.4</v>
      </c>
      <c r="N22" s="7">
        <v>0.7</v>
      </c>
    </row>
    <row r="23" s="2" customFormat="1" spans="1:14">
      <c r="A23" s="10">
        <v>54</v>
      </c>
      <c r="B23" s="11">
        <v>54</v>
      </c>
      <c r="C23" s="11">
        <v>0.727168083190918</v>
      </c>
      <c r="D23" s="11">
        <v>0.0995856523513794</v>
      </c>
      <c r="E23" s="11">
        <v>10</v>
      </c>
      <c r="F23" s="11">
        <v>5</v>
      </c>
      <c r="G23" s="11">
        <v>0</v>
      </c>
      <c r="H23" s="11">
        <v>5</v>
      </c>
      <c r="I23" s="11">
        <v>1</v>
      </c>
      <c r="J23" s="11">
        <v>0.666666666666667</v>
      </c>
      <c r="K23" s="11">
        <v>0.8</v>
      </c>
      <c r="L23" s="11">
        <v>0.5</v>
      </c>
      <c r="M23" s="11">
        <v>0.5</v>
      </c>
      <c r="N23" s="11">
        <v>0.75</v>
      </c>
    </row>
    <row r="24" spans="3:14">
      <c r="C24" s="5">
        <f>AVERAGE(C2:C23)</f>
        <v>0.572149488058957</v>
      </c>
      <c r="D24" s="5">
        <f>AVERAGE(D2:D23)</f>
        <v>0.094554603099823</v>
      </c>
      <c r="J24" s="5">
        <f>AVERAGE(J2:J23)</f>
        <v>0.646294946024048</v>
      </c>
      <c r="K24" s="5">
        <f>AVERAGE(K2:K23)</f>
        <v>0.783196918579227</v>
      </c>
      <c r="L24" s="5">
        <f>AVERAGE(L2:L23)</f>
        <v>0.563636363636364</v>
      </c>
      <c r="M24" s="5">
        <f>AVERAGE(M2:M23)</f>
        <v>0.436363636363636</v>
      </c>
      <c r="N24" s="5">
        <f>AVERAGE(N2:N23)</f>
        <v>0.718181818181818</v>
      </c>
    </row>
    <row r="26" spans="3:6">
      <c r="C26" s="12" t="s">
        <v>13</v>
      </c>
      <c r="D26" s="5" t="s">
        <v>14</v>
      </c>
      <c r="E26" s="5"/>
      <c r="F26" s="5" t="s">
        <v>26</v>
      </c>
    </row>
    <row r="27" s="3" customFormat="1" spans="3:8">
      <c r="C27" s="16" t="s">
        <v>15</v>
      </c>
      <c r="D27" s="16">
        <f>COUNTIF(C2:C23,"&lt;0.46")-COUNTIF(C2:C23,"&lt;0.385")</f>
        <v>3</v>
      </c>
      <c r="E27" s="16">
        <v>3</v>
      </c>
      <c r="F27" s="39"/>
      <c r="G27"/>
      <c r="H27"/>
    </row>
    <row r="28" spans="3:8">
      <c r="C28" s="5" t="s">
        <v>16</v>
      </c>
      <c r="D28" s="5">
        <f>COUNTIF(C2:C23,"&lt;0.535")-COUNTIF(C2:C23,"&lt;0.46")</f>
        <v>4</v>
      </c>
      <c r="E28" s="5">
        <v>5</v>
      </c>
      <c r="F28" s="39">
        <v>0.04</v>
      </c>
      <c r="G28">
        <v>-20</v>
      </c>
      <c r="H28">
        <v>480</v>
      </c>
    </row>
    <row r="29" s="4" customFormat="1" spans="3:8">
      <c r="C29" s="17" t="s">
        <v>17</v>
      </c>
      <c r="D29" s="17">
        <f>COUNTIF(C2:C23,"&lt;0.61")-COUNTIF(C2:C23,"&lt;0.535")</f>
        <v>8</v>
      </c>
      <c r="E29" s="17">
        <v>9</v>
      </c>
      <c r="F29" s="40">
        <v>0.08</v>
      </c>
      <c r="G29" s="3">
        <v>-40</v>
      </c>
      <c r="H29" s="3">
        <v>460</v>
      </c>
    </row>
    <row r="30" spans="3:8">
      <c r="C30" s="5" t="s">
        <v>18</v>
      </c>
      <c r="D30" s="5">
        <f>COUNTIF(C2:C23,"&lt;0.685")-COUNTIF(C2:C23,"&lt;0.61")</f>
        <v>4</v>
      </c>
      <c r="E30" s="5">
        <v>5</v>
      </c>
      <c r="F30" s="39">
        <v>0.12</v>
      </c>
      <c r="G30">
        <v>-60</v>
      </c>
      <c r="H30">
        <v>440</v>
      </c>
    </row>
    <row r="31" s="3" customFormat="1" spans="3:8">
      <c r="C31" s="16" t="s">
        <v>19</v>
      </c>
      <c r="D31" s="16">
        <f>COUNTIF(C2:C23,"&lt;0.76")-COUNTIF(C2:C23,"&lt;0.685")</f>
        <v>3</v>
      </c>
      <c r="E31" s="16">
        <v>3</v>
      </c>
      <c r="F31" s="41">
        <v>0.16</v>
      </c>
      <c r="G31" s="42">
        <v>-80</v>
      </c>
      <c r="H31" s="42">
        <v>420</v>
      </c>
    </row>
    <row r="32" spans="3:5">
      <c r="C32" s="5" t="s">
        <v>20</v>
      </c>
      <c r="D32" s="5">
        <f>COUNTIF(C2:C23,"&lt;0.835")-COUNTIF(C2:C23,"&lt;0.76")</f>
        <v>0</v>
      </c>
      <c r="E32" s="5"/>
    </row>
    <row r="33" s="14" customFormat="1" spans="3:5">
      <c r="C33" s="13" t="s">
        <v>21</v>
      </c>
      <c r="D33" s="13">
        <f>COUNTIF(C2:C23,"&lt;0.91")-COUNTIF(C2:C23,"&lt;0.835")</f>
        <v>0</v>
      </c>
      <c r="E33" s="13"/>
    </row>
    <row r="34" spans="3:5">
      <c r="C34" s="5" t="s">
        <v>22</v>
      </c>
      <c r="D34" s="5">
        <f>COUNTIF(C2:C23,"&lt;0.985")-COUNTIF(C2:C23,"&lt;0.91")</f>
        <v>0</v>
      </c>
      <c r="E34" s="5"/>
    </row>
    <row r="35" spans="3:5">
      <c r="C35" s="5" t="s">
        <v>23</v>
      </c>
      <c r="D35" s="5">
        <f>COUNTIF(C2:C23,"&lt;1.06")-COUNTIF(C2:C23,"&lt;0.985")</f>
        <v>0</v>
      </c>
      <c r="E35" s="5"/>
    </row>
    <row r="36" spans="3:5">
      <c r="C36" s="5" t="s">
        <v>24</v>
      </c>
      <c r="D36" s="5">
        <f>COUNTIF(C2:C23,"&lt;1.135")-COUNTIF(C2:C23,"&lt;1.06")</f>
        <v>0</v>
      </c>
      <c r="E36" s="5"/>
    </row>
    <row r="37" spans="3:5">
      <c r="C37" s="5" t="s">
        <v>25</v>
      </c>
      <c r="D37" s="5">
        <f>COUNTIF(C2:C23,"&lt;1.21")-COUNTIF(C2:C23,"&lt;1.135")</f>
        <v>0</v>
      </c>
      <c r="E37" s="5"/>
    </row>
    <row r="38" spans="7:8">
      <c r="G38" s="5">
        <v>0.57</v>
      </c>
      <c r="H38" s="5">
        <v>0.041</v>
      </c>
    </row>
    <row r="39" spans="7:8">
      <c r="G39" s="5">
        <v>0.725</v>
      </c>
      <c r="H39" s="5">
        <v>0.076</v>
      </c>
    </row>
    <row r="40" spans="7:8">
      <c r="G40" s="5">
        <v>0.801</v>
      </c>
      <c r="H40" s="5">
        <v>0.094</v>
      </c>
    </row>
  </sheetData>
  <pageMargins left="0.75" right="0.75" top="1" bottom="1" header="0.5" footer="0.5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9"/>
  <sheetViews>
    <sheetView workbookViewId="0">
      <selection activeCell="C26" sqref="C26:D30"/>
    </sheetView>
  </sheetViews>
  <sheetFormatPr defaultColWidth="9" defaultRowHeight="13.5"/>
  <cols>
    <col min="3" max="4" width="17.25" customWidth="1"/>
    <col min="10" max="11" width="12.6333333333333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>
      <c r="A2" s="6">
        <v>0</v>
      </c>
      <c r="B2" s="5">
        <v>0</v>
      </c>
      <c r="C2" s="5">
        <v>0.385983467102051</v>
      </c>
      <c r="D2" s="5">
        <v>0.400498867034912</v>
      </c>
      <c r="E2" s="5">
        <v>10</v>
      </c>
      <c r="F2" s="5">
        <v>4</v>
      </c>
      <c r="G2" s="5">
        <v>0</v>
      </c>
      <c r="H2" s="5">
        <v>6</v>
      </c>
      <c r="I2" s="5">
        <v>1</v>
      </c>
      <c r="J2" s="5">
        <v>0.714285714285714</v>
      </c>
      <c r="K2" s="5">
        <v>0.833333333333333</v>
      </c>
      <c r="L2" s="5">
        <v>0.4</v>
      </c>
      <c r="M2" s="5">
        <v>0.6</v>
      </c>
      <c r="N2" s="5">
        <v>0.8</v>
      </c>
    </row>
    <row r="3" spans="1:14">
      <c r="A3" s="6">
        <v>1</v>
      </c>
      <c r="B3" s="5">
        <v>1</v>
      </c>
      <c r="C3" s="5">
        <v>0.408030271530151</v>
      </c>
      <c r="D3" s="5">
        <v>0.0389866828918457</v>
      </c>
      <c r="E3" s="5">
        <v>10</v>
      </c>
      <c r="F3" s="5">
        <v>4</v>
      </c>
      <c r="G3" s="5">
        <v>0</v>
      </c>
      <c r="H3" s="5">
        <v>6</v>
      </c>
      <c r="I3" s="5">
        <v>1</v>
      </c>
      <c r="J3" s="5">
        <v>0.714285714285714</v>
      </c>
      <c r="K3" s="5">
        <v>0.833333333333333</v>
      </c>
      <c r="L3" s="5">
        <v>0.4</v>
      </c>
      <c r="M3" s="5">
        <v>0.6</v>
      </c>
      <c r="N3" s="5">
        <v>0.8</v>
      </c>
    </row>
    <row r="4" s="2" customFormat="1" spans="1:14">
      <c r="A4" s="10">
        <v>87</v>
      </c>
      <c r="B4" s="11">
        <v>87</v>
      </c>
      <c r="C4" s="11">
        <v>0.426350593566894</v>
      </c>
      <c r="D4" s="11">
        <v>0.0639957189559937</v>
      </c>
      <c r="E4" s="11">
        <v>10</v>
      </c>
      <c r="F4" s="11">
        <v>7</v>
      </c>
      <c r="G4" s="11">
        <v>0</v>
      </c>
      <c r="H4" s="11">
        <v>3</v>
      </c>
      <c r="I4" s="11">
        <v>1</v>
      </c>
      <c r="J4" s="11">
        <v>0.588235294117647</v>
      </c>
      <c r="K4" s="11">
        <v>0.740740740740741</v>
      </c>
      <c r="L4" s="11">
        <v>0.7</v>
      </c>
      <c r="M4" s="11">
        <v>0.3</v>
      </c>
      <c r="N4" s="11">
        <v>0.65</v>
      </c>
    </row>
    <row r="5" spans="1:14">
      <c r="A5" s="6">
        <v>8</v>
      </c>
      <c r="B5" s="7">
        <v>8</v>
      </c>
      <c r="C5" s="7">
        <v>0.465441465377808</v>
      </c>
      <c r="D5" s="7">
        <v>0.0322824716567993</v>
      </c>
      <c r="E5" s="7">
        <v>10</v>
      </c>
      <c r="F5" s="7">
        <v>6</v>
      </c>
      <c r="G5" s="7">
        <v>0</v>
      </c>
      <c r="H5" s="7">
        <v>4</v>
      </c>
      <c r="I5" s="7">
        <v>1</v>
      </c>
      <c r="J5" s="7">
        <v>0.625</v>
      </c>
      <c r="K5" s="7">
        <v>0.769230769230769</v>
      </c>
      <c r="L5" s="7">
        <v>0.6</v>
      </c>
      <c r="M5" s="7">
        <v>0.4</v>
      </c>
      <c r="N5" s="7">
        <v>0.7</v>
      </c>
    </row>
    <row r="6" spans="1:14">
      <c r="A6" s="6">
        <v>24</v>
      </c>
      <c r="B6" s="7">
        <v>24</v>
      </c>
      <c r="C6" s="7">
        <v>0.466872215270996</v>
      </c>
      <c r="D6" s="7">
        <v>0.0282845497131348</v>
      </c>
      <c r="E6" s="7">
        <v>10</v>
      </c>
      <c r="F6" s="7">
        <v>8</v>
      </c>
      <c r="G6" s="7">
        <v>0</v>
      </c>
      <c r="H6" s="7">
        <v>2</v>
      </c>
      <c r="I6" s="7">
        <v>1</v>
      </c>
      <c r="J6" s="7">
        <v>0.555555555555556</v>
      </c>
      <c r="K6" s="7">
        <v>0.714285714285714</v>
      </c>
      <c r="L6" s="7">
        <v>0.8</v>
      </c>
      <c r="M6" s="7">
        <v>0.2</v>
      </c>
      <c r="N6" s="7">
        <v>0.6</v>
      </c>
    </row>
    <row r="7" spans="1:14">
      <c r="A7" s="6">
        <v>85</v>
      </c>
      <c r="B7" s="7">
        <v>85</v>
      </c>
      <c r="C7" s="7">
        <v>0.517606735229492</v>
      </c>
      <c r="D7" s="7">
        <v>0.0504281520843506</v>
      </c>
      <c r="E7" s="7">
        <v>10</v>
      </c>
      <c r="F7" s="7">
        <v>6</v>
      </c>
      <c r="G7" s="7">
        <v>0</v>
      </c>
      <c r="H7" s="7">
        <v>4</v>
      </c>
      <c r="I7" s="7">
        <v>1</v>
      </c>
      <c r="J7" s="7">
        <v>0.625</v>
      </c>
      <c r="K7" s="7">
        <v>0.769230769230769</v>
      </c>
      <c r="L7" s="7">
        <v>0.6</v>
      </c>
      <c r="M7" s="7">
        <v>0.4</v>
      </c>
      <c r="N7" s="7">
        <v>0.7</v>
      </c>
    </row>
    <row r="8" s="2" customFormat="1" spans="1:14">
      <c r="A8" s="10">
        <v>20</v>
      </c>
      <c r="B8" s="11">
        <v>20</v>
      </c>
      <c r="C8" s="11">
        <v>0.523208141326904</v>
      </c>
      <c r="D8" s="11">
        <v>0.0386615991592407</v>
      </c>
      <c r="E8" s="11">
        <v>10</v>
      </c>
      <c r="F8" s="11">
        <v>4</v>
      </c>
      <c r="G8" s="11">
        <v>0</v>
      </c>
      <c r="H8" s="11">
        <v>6</v>
      </c>
      <c r="I8" s="11">
        <v>1</v>
      </c>
      <c r="J8" s="11">
        <v>0.714285714285714</v>
      </c>
      <c r="K8" s="11">
        <v>0.833333333333333</v>
      </c>
      <c r="L8" s="11">
        <v>0.4</v>
      </c>
      <c r="M8" s="11">
        <v>0.6</v>
      </c>
      <c r="N8" s="11">
        <v>0.8</v>
      </c>
    </row>
    <row r="9" spans="1:14">
      <c r="A9" s="6">
        <v>88</v>
      </c>
      <c r="B9" s="7">
        <v>88</v>
      </c>
      <c r="C9" s="7">
        <v>0.608068227767944</v>
      </c>
      <c r="D9" s="7">
        <v>0.0860852003097534</v>
      </c>
      <c r="E9" s="7">
        <v>10</v>
      </c>
      <c r="F9" s="7">
        <v>8</v>
      </c>
      <c r="G9" s="7">
        <v>0</v>
      </c>
      <c r="H9" s="7">
        <v>2</v>
      </c>
      <c r="I9" s="7">
        <v>1</v>
      </c>
      <c r="J9" s="7">
        <v>0.555555555555556</v>
      </c>
      <c r="K9" s="7">
        <v>0.714285714285714</v>
      </c>
      <c r="L9" s="7">
        <v>0.8</v>
      </c>
      <c r="M9" s="7">
        <v>0.2</v>
      </c>
      <c r="N9" s="7">
        <v>0.6</v>
      </c>
    </row>
    <row r="10" spans="1:14">
      <c r="A10" s="6">
        <v>61</v>
      </c>
      <c r="B10" s="7">
        <v>61</v>
      </c>
      <c r="C10" s="7">
        <v>0.539327621459961</v>
      </c>
      <c r="D10" s="7">
        <v>0.0835833549499512</v>
      </c>
      <c r="E10" s="7">
        <v>10</v>
      </c>
      <c r="F10" s="7">
        <v>9</v>
      </c>
      <c r="G10" s="7">
        <v>0</v>
      </c>
      <c r="H10" s="7">
        <v>1</v>
      </c>
      <c r="I10" s="7">
        <v>1</v>
      </c>
      <c r="J10" s="7">
        <v>0.526315789473684</v>
      </c>
      <c r="K10" s="7">
        <v>0.689655172413793</v>
      </c>
      <c r="L10" s="7">
        <v>0.9</v>
      </c>
      <c r="M10" s="7">
        <v>0.1</v>
      </c>
      <c r="N10" s="7">
        <v>0.55</v>
      </c>
    </row>
    <row r="11" spans="1:14">
      <c r="A11" s="6">
        <v>75</v>
      </c>
      <c r="B11" s="7">
        <v>75</v>
      </c>
      <c r="C11" s="7">
        <v>0.550477266311646</v>
      </c>
      <c r="D11" s="7">
        <v>0.0850745439529419</v>
      </c>
      <c r="E11" s="7">
        <v>10</v>
      </c>
      <c r="F11" s="7">
        <v>6</v>
      </c>
      <c r="G11" s="7">
        <v>0</v>
      </c>
      <c r="H11" s="7">
        <v>4</v>
      </c>
      <c r="I11" s="7">
        <v>1</v>
      </c>
      <c r="J11" s="7">
        <v>0.625</v>
      </c>
      <c r="K11" s="7">
        <v>0.769230769230769</v>
      </c>
      <c r="L11" s="7">
        <v>0.6</v>
      </c>
      <c r="M11" s="7">
        <v>0.4</v>
      </c>
      <c r="N11" s="7">
        <v>0.7</v>
      </c>
    </row>
    <row r="12" spans="1:14">
      <c r="A12" s="6">
        <v>21</v>
      </c>
      <c r="B12" s="7">
        <v>21</v>
      </c>
      <c r="C12" s="7">
        <v>0.58139967918396</v>
      </c>
      <c r="D12" s="7">
        <v>0.0861740112304687</v>
      </c>
      <c r="E12" s="7">
        <v>10</v>
      </c>
      <c r="F12" s="7">
        <v>2</v>
      </c>
      <c r="G12" s="7">
        <v>0</v>
      </c>
      <c r="H12" s="7">
        <v>8</v>
      </c>
      <c r="I12" s="7">
        <v>1</v>
      </c>
      <c r="J12" s="7">
        <v>0.833333333333333</v>
      </c>
      <c r="K12" s="7">
        <v>0.909090909090909</v>
      </c>
      <c r="L12" s="7">
        <v>0.2</v>
      </c>
      <c r="M12" s="7">
        <v>0.8</v>
      </c>
      <c r="N12" s="7">
        <v>0.9</v>
      </c>
    </row>
    <row r="13" spans="1:14">
      <c r="A13" s="6">
        <v>39</v>
      </c>
      <c r="B13" s="7">
        <v>39</v>
      </c>
      <c r="C13" s="7">
        <v>0.573268890380859</v>
      </c>
      <c r="D13" s="7">
        <v>0.126465439796448</v>
      </c>
      <c r="E13" s="7">
        <v>10</v>
      </c>
      <c r="F13" s="7">
        <v>6</v>
      </c>
      <c r="G13" s="7">
        <v>0</v>
      </c>
      <c r="H13" s="7">
        <v>4</v>
      </c>
      <c r="I13" s="7">
        <v>1</v>
      </c>
      <c r="J13" s="7">
        <v>0.625</v>
      </c>
      <c r="K13" s="7">
        <v>0.769230769230769</v>
      </c>
      <c r="L13" s="7">
        <v>0.6</v>
      </c>
      <c r="M13" s="7">
        <v>0.4</v>
      </c>
      <c r="N13" s="7">
        <v>0.7</v>
      </c>
    </row>
    <row r="14" spans="1:14">
      <c r="A14" s="6">
        <v>92</v>
      </c>
      <c r="B14" s="7">
        <v>92</v>
      </c>
      <c r="C14" s="7">
        <v>0.574087619781494</v>
      </c>
      <c r="D14" s="7">
        <v>0.0875744819641113</v>
      </c>
      <c r="E14" s="7">
        <v>10</v>
      </c>
      <c r="F14" s="7">
        <v>5</v>
      </c>
      <c r="G14" s="7">
        <v>0</v>
      </c>
      <c r="H14" s="7">
        <v>5</v>
      </c>
      <c r="I14" s="7">
        <v>1</v>
      </c>
      <c r="J14" s="7">
        <v>0.666666666666667</v>
      </c>
      <c r="K14" s="7">
        <v>0.8</v>
      </c>
      <c r="L14" s="7">
        <v>0.5</v>
      </c>
      <c r="M14" s="7">
        <v>0.5</v>
      </c>
      <c r="N14" s="7">
        <v>0.75</v>
      </c>
    </row>
    <row r="15" s="2" customFormat="1" spans="1:14">
      <c r="A15" s="10">
        <v>50</v>
      </c>
      <c r="B15" s="11">
        <v>50</v>
      </c>
      <c r="C15" s="11">
        <v>0.595445394515991</v>
      </c>
      <c r="D15" s="11">
        <v>0.0854651927947998</v>
      </c>
      <c r="E15" s="11">
        <v>10</v>
      </c>
      <c r="F15" s="11">
        <v>5</v>
      </c>
      <c r="G15" s="11">
        <v>0</v>
      </c>
      <c r="H15" s="11">
        <v>5</v>
      </c>
      <c r="I15" s="11">
        <v>1</v>
      </c>
      <c r="J15" s="11">
        <v>0.666666666666667</v>
      </c>
      <c r="K15" s="11">
        <v>0.8</v>
      </c>
      <c r="L15" s="11">
        <v>0.5</v>
      </c>
      <c r="M15" s="11">
        <v>0.5</v>
      </c>
      <c r="N15" s="11">
        <v>0.75</v>
      </c>
    </row>
    <row r="16" spans="1:14">
      <c r="A16" s="6">
        <v>32</v>
      </c>
      <c r="B16" s="7">
        <v>32</v>
      </c>
      <c r="C16" s="7">
        <v>0.657499194145203</v>
      </c>
      <c r="D16" s="7">
        <v>0.056316614151001</v>
      </c>
      <c r="E16" s="7">
        <v>10</v>
      </c>
      <c r="F16" s="7">
        <v>6</v>
      </c>
      <c r="G16" s="7">
        <v>0</v>
      </c>
      <c r="H16" s="7">
        <v>4</v>
      </c>
      <c r="I16" s="7">
        <v>1</v>
      </c>
      <c r="J16" s="7">
        <v>0.625</v>
      </c>
      <c r="K16" s="7">
        <v>0.769230769230769</v>
      </c>
      <c r="L16" s="7">
        <v>0.6</v>
      </c>
      <c r="M16" s="7">
        <v>0.4</v>
      </c>
      <c r="N16" s="7">
        <v>0.7</v>
      </c>
    </row>
    <row r="17" spans="1:14">
      <c r="A17" s="6">
        <v>86</v>
      </c>
      <c r="B17" s="7">
        <v>86</v>
      </c>
      <c r="C17" s="7">
        <v>0.676200747489929</v>
      </c>
      <c r="D17" s="7">
        <v>0.147956132888794</v>
      </c>
      <c r="E17" s="7">
        <v>10</v>
      </c>
      <c r="F17" s="7">
        <v>6</v>
      </c>
      <c r="G17" s="7">
        <v>0</v>
      </c>
      <c r="H17" s="7">
        <v>4</v>
      </c>
      <c r="I17" s="7">
        <v>1</v>
      </c>
      <c r="J17" s="7">
        <v>0.625</v>
      </c>
      <c r="K17" s="7">
        <v>0.769230769230769</v>
      </c>
      <c r="L17" s="7">
        <v>0.6</v>
      </c>
      <c r="M17" s="7">
        <v>0.4</v>
      </c>
      <c r="N17" s="7">
        <v>0.7</v>
      </c>
    </row>
    <row r="18" spans="1:14">
      <c r="A18" s="6">
        <v>41</v>
      </c>
      <c r="B18" s="7">
        <v>41</v>
      </c>
      <c r="C18" s="7">
        <v>0.649533748626709</v>
      </c>
      <c r="D18" s="7">
        <v>0.0536892414093018</v>
      </c>
      <c r="E18" s="7">
        <v>10</v>
      </c>
      <c r="F18" s="7">
        <v>4</v>
      </c>
      <c r="G18" s="7">
        <v>0</v>
      </c>
      <c r="H18" s="7">
        <v>6</v>
      </c>
      <c r="I18" s="7">
        <v>1</v>
      </c>
      <c r="J18" s="7">
        <v>0.714285714285714</v>
      </c>
      <c r="K18" s="7">
        <v>0.833333333333333</v>
      </c>
      <c r="L18" s="7">
        <v>0.4</v>
      </c>
      <c r="M18" s="7">
        <v>0.6</v>
      </c>
      <c r="N18" s="7">
        <v>0.8</v>
      </c>
    </row>
    <row r="19" spans="1:14">
      <c r="A19" s="6">
        <v>13</v>
      </c>
      <c r="B19" s="7">
        <v>13</v>
      </c>
      <c r="C19" s="7">
        <v>0.658955097198486</v>
      </c>
      <c r="D19" s="7">
        <v>0.0644017457962036</v>
      </c>
      <c r="E19" s="7">
        <v>10</v>
      </c>
      <c r="F19" s="7">
        <v>5</v>
      </c>
      <c r="G19" s="7">
        <v>0</v>
      </c>
      <c r="H19" s="7">
        <v>5</v>
      </c>
      <c r="I19" s="7">
        <v>1</v>
      </c>
      <c r="J19" s="7">
        <v>0.666666666666667</v>
      </c>
      <c r="K19" s="7">
        <v>0.8</v>
      </c>
      <c r="L19" s="7">
        <v>0.5</v>
      </c>
      <c r="M19" s="7">
        <v>0.5</v>
      </c>
      <c r="N19" s="7">
        <v>0.75</v>
      </c>
    </row>
    <row r="20" spans="1:14">
      <c r="A20" s="6">
        <v>82</v>
      </c>
      <c r="B20" s="7">
        <v>82</v>
      </c>
      <c r="C20" s="7">
        <v>0.690748572349548</v>
      </c>
      <c r="D20" s="7">
        <v>0.116026639938355</v>
      </c>
      <c r="E20" s="7">
        <v>10</v>
      </c>
      <c r="F20" s="7">
        <v>3</v>
      </c>
      <c r="G20" s="7">
        <v>0</v>
      </c>
      <c r="H20" s="7">
        <v>7</v>
      </c>
      <c r="I20" s="7">
        <v>1</v>
      </c>
      <c r="J20" s="7">
        <v>0.769230769230769</v>
      </c>
      <c r="K20" s="7">
        <v>0.869565217391304</v>
      </c>
      <c r="L20" s="7">
        <v>0.3</v>
      </c>
      <c r="M20" s="7">
        <v>0.7</v>
      </c>
      <c r="N20" s="7">
        <v>0.85</v>
      </c>
    </row>
    <row r="21" spans="1:14">
      <c r="A21" s="6">
        <v>51</v>
      </c>
      <c r="B21" s="7">
        <v>51</v>
      </c>
      <c r="C21" s="7">
        <v>0.744209051132202</v>
      </c>
      <c r="D21" s="7">
        <v>0.144469022750854</v>
      </c>
      <c r="E21" s="7">
        <v>10</v>
      </c>
      <c r="F21" s="7">
        <v>6</v>
      </c>
      <c r="G21" s="7">
        <v>0</v>
      </c>
      <c r="H21" s="7">
        <v>4</v>
      </c>
      <c r="I21" s="7">
        <v>1</v>
      </c>
      <c r="J21" s="7">
        <v>0.625</v>
      </c>
      <c r="K21" s="7">
        <v>0.769230769230769</v>
      </c>
      <c r="L21" s="7">
        <v>0.6</v>
      </c>
      <c r="M21" s="7">
        <v>0.4</v>
      </c>
      <c r="N21" s="7">
        <v>0.7</v>
      </c>
    </row>
    <row r="22" s="2" customFormat="1" spans="1:14">
      <c r="A22" s="10">
        <v>54</v>
      </c>
      <c r="B22" s="11">
        <v>54</v>
      </c>
      <c r="C22" s="11">
        <v>0.727168083190918</v>
      </c>
      <c r="D22" s="11">
        <v>0.0995856523513794</v>
      </c>
      <c r="E22" s="11">
        <v>10</v>
      </c>
      <c r="F22" s="11">
        <v>5</v>
      </c>
      <c r="G22" s="11">
        <v>0</v>
      </c>
      <c r="H22" s="11">
        <v>5</v>
      </c>
      <c r="I22" s="11">
        <v>1</v>
      </c>
      <c r="J22" s="11">
        <v>0.666666666666667</v>
      </c>
      <c r="K22" s="11">
        <v>0.8</v>
      </c>
      <c r="L22" s="11">
        <v>0.5</v>
      </c>
      <c r="M22" s="11">
        <v>0.5</v>
      </c>
      <c r="N22" s="11">
        <v>0.75</v>
      </c>
    </row>
    <row r="23" spans="3:14">
      <c r="C23" s="5">
        <f>AVERAGE(C2:C22)</f>
        <v>0.572375337282817</v>
      </c>
      <c r="D23" s="5">
        <f>AVERAGE(D2:D22)</f>
        <v>0.0940954912276495</v>
      </c>
      <c r="J23" s="5">
        <f>AVERAGE(J2:J22)</f>
        <v>0.653668372432194</v>
      </c>
      <c r="K23" s="5">
        <f>AVERAGE(K2:K22)</f>
        <v>0.788360580293185</v>
      </c>
      <c r="L23" s="5">
        <f>AVERAGE(L2:L22)</f>
        <v>0.547619047619048</v>
      </c>
      <c r="M23" s="5">
        <f>AVERAGE(M2:M22)</f>
        <v>0.452380952380952</v>
      </c>
      <c r="N23" s="5">
        <f>AVERAGE(N2:N22)</f>
        <v>0.726190476190476</v>
      </c>
    </row>
    <row r="25" spans="3:8">
      <c r="C25" s="12" t="s">
        <v>13</v>
      </c>
      <c r="D25" s="5" t="s">
        <v>14</v>
      </c>
      <c r="E25" s="5"/>
      <c r="F25" s="13" t="s">
        <v>26</v>
      </c>
      <c r="G25" s="14"/>
      <c r="H25" s="14"/>
    </row>
    <row r="26" s="3" customFormat="1" spans="3:8">
      <c r="C26" s="16" t="s">
        <v>15</v>
      </c>
      <c r="D26" s="16">
        <f>COUNTIF(C2:C22,"&lt;0.46")-COUNTIF(C2:C22,"&lt;0.385")</f>
        <v>3</v>
      </c>
      <c r="E26" s="16">
        <v>3</v>
      </c>
      <c r="F26" s="15"/>
      <c r="G26" s="14"/>
      <c r="H26" s="14"/>
    </row>
    <row r="27" spans="3:8">
      <c r="C27" s="5" t="s">
        <v>16</v>
      </c>
      <c r="D27" s="5">
        <f>COUNTIF(C2:C22,"&lt;0.535")-COUNTIF(C2:C22,"&lt;0.46")</f>
        <v>4</v>
      </c>
      <c r="E27" s="5">
        <v>5</v>
      </c>
      <c r="F27" s="15">
        <v>0.04</v>
      </c>
      <c r="G27" s="14">
        <v>-20</v>
      </c>
      <c r="H27" s="14">
        <v>480</v>
      </c>
    </row>
    <row r="28" s="4" customFormat="1" spans="3:8">
      <c r="C28" s="17" t="s">
        <v>17</v>
      </c>
      <c r="D28" s="17">
        <f>COUNTIF(C2:C22,"&lt;0.61")-COUNTIF(C2:C22,"&lt;0.535")</f>
        <v>7</v>
      </c>
      <c r="E28" s="17">
        <v>9</v>
      </c>
      <c r="F28" s="15">
        <v>0.08</v>
      </c>
      <c r="G28" s="14">
        <v>-40</v>
      </c>
      <c r="H28" s="14">
        <v>460</v>
      </c>
    </row>
    <row r="29" spans="3:8">
      <c r="C29" s="5" t="s">
        <v>18</v>
      </c>
      <c r="D29" s="5">
        <f>COUNTIF(C2:C22,"&lt;0.685")-COUNTIF(C2:C22,"&lt;0.61")</f>
        <v>4</v>
      </c>
      <c r="E29" s="5">
        <v>5</v>
      </c>
      <c r="F29" s="15">
        <v>0.12</v>
      </c>
      <c r="G29" s="14">
        <v>-60</v>
      </c>
      <c r="H29" s="14">
        <v>440</v>
      </c>
    </row>
    <row r="30" s="3" customFormat="1" spans="3:8">
      <c r="C30" s="16" t="s">
        <v>19</v>
      </c>
      <c r="D30" s="16">
        <f>COUNTIF(C2:C22,"&lt;0.76")-COUNTIF(C2:C22,"&lt;0.685")</f>
        <v>3</v>
      </c>
      <c r="E30" s="16">
        <v>3</v>
      </c>
      <c r="F30" s="15">
        <v>0.16</v>
      </c>
      <c r="G30" s="18">
        <v>-80</v>
      </c>
      <c r="H30" s="18">
        <v>420</v>
      </c>
    </row>
    <row r="31" spans="3:5">
      <c r="C31" s="5" t="s">
        <v>20</v>
      </c>
      <c r="D31" s="5">
        <f>COUNTIF(C2:C22,"&lt;0.835")-COUNTIF(C2:C22,"&lt;0.76")</f>
        <v>0</v>
      </c>
      <c r="E31" s="5"/>
    </row>
    <row r="32" s="14" customFormat="1" spans="3:5">
      <c r="C32" s="13" t="s">
        <v>21</v>
      </c>
      <c r="D32" s="13">
        <f>COUNTIF(C2:C22,"&lt;0.91")-COUNTIF(C2:C22,"&lt;0.835")</f>
        <v>0</v>
      </c>
      <c r="E32" s="13"/>
    </row>
    <row r="33" spans="3:5">
      <c r="C33" s="5" t="s">
        <v>22</v>
      </c>
      <c r="D33" s="5">
        <f>COUNTIF(C2:C22,"&lt;0.985")-COUNTIF(C2:C22,"&lt;0.91")</f>
        <v>0</v>
      </c>
      <c r="E33" s="5"/>
    </row>
    <row r="34" spans="3:5">
      <c r="C34" s="5" t="s">
        <v>23</v>
      </c>
      <c r="D34" s="5">
        <f>COUNTIF(C2:C22,"&lt;1.06")-COUNTIF(C2:C22,"&lt;0.985")</f>
        <v>0</v>
      </c>
      <c r="E34" s="5"/>
    </row>
    <row r="35" spans="3:5">
      <c r="C35" s="5" t="s">
        <v>24</v>
      </c>
      <c r="D35" s="5">
        <f>COUNTIF(C2:C22,"&lt;1.135")-COUNTIF(C2:C22,"&lt;1.06")</f>
        <v>0</v>
      </c>
      <c r="E35" s="5"/>
    </row>
    <row r="36" spans="3:5">
      <c r="C36" s="5" t="s">
        <v>25</v>
      </c>
      <c r="D36" s="5">
        <f>COUNTIF(C2:C22,"&lt;1.21")-COUNTIF(C2:C22,"&lt;1.135")</f>
        <v>0</v>
      </c>
      <c r="E36" s="5"/>
    </row>
    <row r="37" spans="7:8">
      <c r="G37" s="5">
        <v>0.57</v>
      </c>
      <c r="H37" s="5">
        <v>0.041</v>
      </c>
    </row>
    <row r="38" spans="7:8">
      <c r="G38" s="5">
        <v>0.725</v>
      </c>
      <c r="H38" s="5">
        <v>0.076</v>
      </c>
    </row>
    <row r="39" spans="7:8">
      <c r="G39" s="5">
        <v>0.801</v>
      </c>
      <c r="H39" s="5">
        <v>0.094</v>
      </c>
    </row>
  </sheetData>
  <pageMargins left="0.75" right="0.75" top="1" bottom="1" header="0.5" footer="0.5"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2"/>
  <sheetViews>
    <sheetView topLeftCell="A7" workbookViewId="0">
      <selection activeCell="C32" sqref="C32:D36"/>
    </sheetView>
  </sheetViews>
  <sheetFormatPr defaultColWidth="9" defaultRowHeight="13.5"/>
  <cols>
    <col min="3" max="4" width="14.25" customWidth="1"/>
    <col min="10" max="11" width="12.6333333333333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>
      <c r="A2" s="6">
        <v>62</v>
      </c>
      <c r="B2" s="7">
        <v>62</v>
      </c>
      <c r="C2" s="7">
        <v>0.626335144042969</v>
      </c>
      <c r="D2" s="7">
        <v>0.0125883817672729</v>
      </c>
      <c r="E2" s="7">
        <v>10</v>
      </c>
      <c r="F2" s="7">
        <v>8</v>
      </c>
      <c r="G2" s="7">
        <v>0</v>
      </c>
      <c r="H2" s="7">
        <v>2</v>
      </c>
      <c r="I2" s="7">
        <v>1</v>
      </c>
      <c r="J2" s="7">
        <v>0.555555555555556</v>
      </c>
      <c r="K2" s="7">
        <v>0.714285714285714</v>
      </c>
      <c r="L2" s="7">
        <v>0.8</v>
      </c>
      <c r="M2" s="7">
        <v>0.2</v>
      </c>
      <c r="N2" s="7">
        <v>0.6</v>
      </c>
    </row>
    <row r="3" spans="1:14">
      <c r="A3" s="6">
        <v>3</v>
      </c>
      <c r="B3" s="7">
        <v>3</v>
      </c>
      <c r="C3" s="7">
        <v>0.65697968006134</v>
      </c>
      <c r="D3" s="7">
        <v>0.0191965103149414</v>
      </c>
      <c r="E3" s="7">
        <v>10</v>
      </c>
      <c r="F3" s="7">
        <v>6</v>
      </c>
      <c r="G3" s="7">
        <v>0</v>
      </c>
      <c r="H3" s="7">
        <v>4</v>
      </c>
      <c r="I3" s="7">
        <v>1</v>
      </c>
      <c r="J3" s="7">
        <v>0.625</v>
      </c>
      <c r="K3" s="7">
        <v>0.769230769230769</v>
      </c>
      <c r="L3" s="7">
        <v>0.6</v>
      </c>
      <c r="M3" s="7">
        <v>0.4</v>
      </c>
      <c r="N3" s="7">
        <v>0.7</v>
      </c>
    </row>
    <row r="4" s="2" customFormat="1" spans="1:14">
      <c r="A4" s="10">
        <v>77</v>
      </c>
      <c r="B4" s="11">
        <v>77</v>
      </c>
      <c r="C4" s="11">
        <v>0.663548707962036</v>
      </c>
      <c r="D4" s="11">
        <v>0.0263123512268066</v>
      </c>
      <c r="E4" s="11">
        <v>10</v>
      </c>
      <c r="F4" s="11">
        <v>7</v>
      </c>
      <c r="G4" s="11">
        <v>0</v>
      </c>
      <c r="H4" s="11">
        <v>3</v>
      </c>
      <c r="I4" s="11">
        <v>1</v>
      </c>
      <c r="J4" s="11">
        <v>0.588235294117647</v>
      </c>
      <c r="K4" s="11">
        <v>0.740740740740741</v>
      </c>
      <c r="L4" s="11">
        <v>0.7</v>
      </c>
      <c r="M4" s="11">
        <v>0.3</v>
      </c>
      <c r="N4" s="11">
        <v>0.65</v>
      </c>
    </row>
    <row r="5" spans="1:14">
      <c r="A5" s="6">
        <v>57</v>
      </c>
      <c r="B5" s="7">
        <v>57</v>
      </c>
      <c r="C5" s="7">
        <v>0.703205585479736</v>
      </c>
      <c r="D5" s="7">
        <v>0.0240179300308228</v>
      </c>
      <c r="E5" s="7">
        <v>10</v>
      </c>
      <c r="F5" s="7">
        <v>4</v>
      </c>
      <c r="G5" s="7">
        <v>0</v>
      </c>
      <c r="H5" s="7">
        <v>6</v>
      </c>
      <c r="I5" s="7">
        <v>1</v>
      </c>
      <c r="J5" s="7">
        <v>0.714285714285714</v>
      </c>
      <c r="K5" s="7">
        <v>0.833333333333333</v>
      </c>
      <c r="L5" s="7">
        <v>0.4</v>
      </c>
      <c r="M5" s="7">
        <v>0.6</v>
      </c>
      <c r="N5" s="7">
        <v>0.8</v>
      </c>
    </row>
    <row r="6" spans="1:14">
      <c r="A6" s="6">
        <v>84</v>
      </c>
      <c r="B6" s="7">
        <v>84</v>
      </c>
      <c r="C6" s="7">
        <v>0.710006833076477</v>
      </c>
      <c r="D6" s="7">
        <v>0.00908374786376953</v>
      </c>
      <c r="E6" s="7">
        <v>10</v>
      </c>
      <c r="F6" s="7">
        <v>5</v>
      </c>
      <c r="G6" s="7">
        <v>0</v>
      </c>
      <c r="H6" s="7">
        <v>5</v>
      </c>
      <c r="I6" s="7">
        <v>1</v>
      </c>
      <c r="J6" s="7">
        <v>0.666666666666667</v>
      </c>
      <c r="K6" s="7">
        <v>0.8</v>
      </c>
      <c r="L6" s="7">
        <v>0.5</v>
      </c>
      <c r="M6" s="7">
        <v>0.5</v>
      </c>
      <c r="N6" s="7">
        <v>0.75</v>
      </c>
    </row>
    <row r="7" spans="1:14">
      <c r="A7" s="6">
        <v>67</v>
      </c>
      <c r="B7" s="7">
        <v>67</v>
      </c>
      <c r="C7" s="7">
        <v>0.726960897445679</v>
      </c>
      <c r="D7" s="7">
        <v>0.0244230031967163</v>
      </c>
      <c r="E7" s="7">
        <v>10</v>
      </c>
      <c r="F7" s="7">
        <v>7</v>
      </c>
      <c r="G7" s="7">
        <v>0</v>
      </c>
      <c r="H7" s="7">
        <v>3</v>
      </c>
      <c r="I7" s="7">
        <v>1</v>
      </c>
      <c r="J7" s="7">
        <v>0.588235294117647</v>
      </c>
      <c r="K7" s="7">
        <v>0.740740740740741</v>
      </c>
      <c r="L7" s="7">
        <v>0.7</v>
      </c>
      <c r="M7" s="7">
        <v>0.3</v>
      </c>
      <c r="N7" s="7">
        <v>0.65</v>
      </c>
    </row>
    <row r="8" spans="1:14">
      <c r="A8" s="6">
        <v>65</v>
      </c>
      <c r="B8" s="7">
        <v>65</v>
      </c>
      <c r="C8" s="7">
        <v>0.745096802711487</v>
      </c>
      <c r="D8" s="7">
        <v>0.034243106842041</v>
      </c>
      <c r="E8" s="7">
        <v>10</v>
      </c>
      <c r="F8" s="7">
        <v>4</v>
      </c>
      <c r="G8" s="7">
        <v>0</v>
      </c>
      <c r="H8" s="7">
        <v>6</v>
      </c>
      <c r="I8" s="7">
        <v>1</v>
      </c>
      <c r="J8" s="7">
        <v>0.714285714285714</v>
      </c>
      <c r="K8" s="7">
        <v>0.833333333333333</v>
      </c>
      <c r="L8" s="7">
        <v>0.4</v>
      </c>
      <c r="M8" s="7">
        <v>0.6</v>
      </c>
      <c r="N8" s="7">
        <v>0.8</v>
      </c>
    </row>
    <row r="9" s="2" customFormat="1" spans="1:14">
      <c r="A9" s="10">
        <v>5</v>
      </c>
      <c r="B9" s="11">
        <v>5</v>
      </c>
      <c r="C9" s="11">
        <v>0.759477138519287</v>
      </c>
      <c r="D9" s="11">
        <v>0.0228502750396729</v>
      </c>
      <c r="E9" s="11">
        <v>10</v>
      </c>
      <c r="F9" s="11">
        <v>6</v>
      </c>
      <c r="G9" s="11">
        <v>0</v>
      </c>
      <c r="H9" s="11">
        <v>4</v>
      </c>
      <c r="I9" s="11">
        <v>1</v>
      </c>
      <c r="J9" s="11">
        <v>0.625</v>
      </c>
      <c r="K9" s="11">
        <v>0.769230769230769</v>
      </c>
      <c r="L9" s="11">
        <v>0.6</v>
      </c>
      <c r="M9" s="11">
        <v>0.4</v>
      </c>
      <c r="N9" s="11">
        <v>0.7</v>
      </c>
    </row>
    <row r="10" customFormat="1" spans="1:14">
      <c r="A10" s="6">
        <v>26</v>
      </c>
      <c r="B10" s="7">
        <v>26</v>
      </c>
      <c r="C10" s="7">
        <v>0.814105629920959</v>
      </c>
      <c r="D10" s="7">
        <v>0.123190999031067</v>
      </c>
      <c r="E10" s="7">
        <v>10</v>
      </c>
      <c r="F10" s="7">
        <v>9</v>
      </c>
      <c r="G10" s="7">
        <v>0</v>
      </c>
      <c r="H10" s="7">
        <v>1</v>
      </c>
      <c r="I10" s="7">
        <v>1</v>
      </c>
      <c r="J10" s="7">
        <v>0.526315789473684</v>
      </c>
      <c r="K10" s="7">
        <v>0.689655172413793</v>
      </c>
      <c r="L10" s="7">
        <v>0.9</v>
      </c>
      <c r="M10" s="7">
        <v>0.1</v>
      </c>
      <c r="N10" s="7">
        <v>0.55</v>
      </c>
    </row>
    <row r="11" spans="1:14">
      <c r="A11" s="6">
        <v>58</v>
      </c>
      <c r="B11" s="7">
        <v>58</v>
      </c>
      <c r="C11" s="7">
        <v>0.766217112541199</v>
      </c>
      <c r="D11" s="7">
        <v>0.0799874067306519</v>
      </c>
      <c r="E11" s="7">
        <v>10</v>
      </c>
      <c r="F11" s="7">
        <v>4</v>
      </c>
      <c r="G11" s="7">
        <v>0</v>
      </c>
      <c r="H11" s="7">
        <v>6</v>
      </c>
      <c r="I11" s="7">
        <v>1</v>
      </c>
      <c r="J11" s="7">
        <v>0.714285714285714</v>
      </c>
      <c r="K11" s="7">
        <v>0.833333333333333</v>
      </c>
      <c r="L11" s="7">
        <v>0.4</v>
      </c>
      <c r="M11" s="7">
        <v>0.6</v>
      </c>
      <c r="N11" s="7">
        <v>0.8</v>
      </c>
    </row>
    <row r="12" spans="1:14">
      <c r="A12" s="6">
        <v>46</v>
      </c>
      <c r="B12" s="7">
        <v>46</v>
      </c>
      <c r="C12" s="7">
        <v>0.768467903137207</v>
      </c>
      <c r="D12" s="7">
        <v>0.089962363243103</v>
      </c>
      <c r="E12" s="7">
        <v>10</v>
      </c>
      <c r="F12" s="7">
        <v>8</v>
      </c>
      <c r="G12" s="7">
        <v>0</v>
      </c>
      <c r="H12" s="7">
        <v>2</v>
      </c>
      <c r="I12" s="7">
        <v>1</v>
      </c>
      <c r="J12" s="7">
        <v>0.555555555555556</v>
      </c>
      <c r="K12" s="7">
        <v>0.714285714285714</v>
      </c>
      <c r="L12" s="7">
        <v>0.8</v>
      </c>
      <c r="M12" s="7">
        <v>0.2</v>
      </c>
      <c r="N12" s="7">
        <v>0.6</v>
      </c>
    </row>
    <row r="13" spans="1:14">
      <c r="A13" s="6">
        <v>90</v>
      </c>
      <c r="B13" s="7">
        <v>90</v>
      </c>
      <c r="C13" s="7">
        <v>0.805208325386047</v>
      </c>
      <c r="D13" s="7">
        <v>0.158805131912231</v>
      </c>
      <c r="E13" s="7">
        <v>9</v>
      </c>
      <c r="F13" s="7">
        <v>7</v>
      </c>
      <c r="G13" s="7">
        <v>1</v>
      </c>
      <c r="H13" s="7">
        <v>3</v>
      </c>
      <c r="I13" s="7">
        <v>0.9</v>
      </c>
      <c r="J13" s="7">
        <v>0.5625</v>
      </c>
      <c r="K13" s="7">
        <v>0.692307692307692</v>
      </c>
      <c r="L13" s="7">
        <v>0.7</v>
      </c>
      <c r="M13" s="7">
        <v>0.2</v>
      </c>
      <c r="N13" s="7">
        <v>0.6</v>
      </c>
    </row>
    <row r="14" spans="1:14">
      <c r="A14" s="6">
        <v>76</v>
      </c>
      <c r="B14" s="7">
        <v>76</v>
      </c>
      <c r="C14" s="7">
        <v>0.827271580696106</v>
      </c>
      <c r="D14" s="7">
        <v>0.122797250747681</v>
      </c>
      <c r="E14" s="7">
        <v>10</v>
      </c>
      <c r="F14" s="7">
        <v>5</v>
      </c>
      <c r="G14" s="7">
        <v>0</v>
      </c>
      <c r="H14" s="7">
        <v>5</v>
      </c>
      <c r="I14" s="7">
        <v>1</v>
      </c>
      <c r="J14" s="7">
        <v>0.666666666666667</v>
      </c>
      <c r="K14" s="7">
        <v>0.8</v>
      </c>
      <c r="L14" s="7">
        <v>0.5</v>
      </c>
      <c r="M14" s="7">
        <v>0.5</v>
      </c>
      <c r="N14" s="7">
        <v>0.75</v>
      </c>
    </row>
    <row r="15" spans="1:14">
      <c r="A15" s="6">
        <v>81</v>
      </c>
      <c r="B15" s="7">
        <v>81</v>
      </c>
      <c r="C15" s="7">
        <v>0.777614712715149</v>
      </c>
      <c r="D15" s="7">
        <v>0.0385898351669312</v>
      </c>
      <c r="E15" s="7">
        <v>10</v>
      </c>
      <c r="F15" s="7">
        <v>4</v>
      </c>
      <c r="G15" s="7">
        <v>0</v>
      </c>
      <c r="H15" s="7">
        <v>6</v>
      </c>
      <c r="I15" s="7">
        <v>1</v>
      </c>
      <c r="J15" s="7">
        <v>0.714285714285714</v>
      </c>
      <c r="K15" s="7">
        <v>0.833333333333333</v>
      </c>
      <c r="L15" s="7">
        <v>0.4</v>
      </c>
      <c r="M15" s="7">
        <v>0.6</v>
      </c>
      <c r="N15" s="7">
        <v>0.8</v>
      </c>
    </row>
    <row r="16" spans="1:14">
      <c r="A16" s="6">
        <v>52</v>
      </c>
      <c r="B16" s="7">
        <v>52</v>
      </c>
      <c r="C16" s="7">
        <v>0.76999843120575</v>
      </c>
      <c r="D16" s="7">
        <v>0.212963461875915</v>
      </c>
      <c r="E16" s="7">
        <v>10</v>
      </c>
      <c r="F16" s="7">
        <v>6</v>
      </c>
      <c r="G16" s="7">
        <v>0</v>
      </c>
      <c r="H16" s="7">
        <v>4</v>
      </c>
      <c r="I16" s="7">
        <v>1</v>
      </c>
      <c r="J16" s="7">
        <v>0.625</v>
      </c>
      <c r="K16" s="7">
        <v>0.769230769230769</v>
      </c>
      <c r="L16" s="7">
        <v>0.6</v>
      </c>
      <c r="M16" s="7">
        <v>0.4</v>
      </c>
      <c r="N16" s="7">
        <v>0.7</v>
      </c>
    </row>
    <row r="17" s="2" customFormat="1" spans="1:14">
      <c r="A17" s="10">
        <v>49</v>
      </c>
      <c r="B17" s="11">
        <v>49</v>
      </c>
      <c r="C17" s="11">
        <v>0.783710598945618</v>
      </c>
      <c r="D17" s="11">
        <v>0.189907193183899</v>
      </c>
      <c r="E17" s="11">
        <v>10</v>
      </c>
      <c r="F17" s="11">
        <v>6</v>
      </c>
      <c r="G17" s="11">
        <v>0</v>
      </c>
      <c r="H17" s="11">
        <v>4</v>
      </c>
      <c r="I17" s="11">
        <v>1</v>
      </c>
      <c r="J17" s="11">
        <v>0.625</v>
      </c>
      <c r="K17" s="11">
        <v>0.769230769230769</v>
      </c>
      <c r="L17" s="11">
        <v>0.6</v>
      </c>
      <c r="M17" s="11">
        <v>0.4</v>
      </c>
      <c r="N17" s="11">
        <v>0.7</v>
      </c>
    </row>
    <row r="18" spans="1:14">
      <c r="A18" s="6">
        <v>43</v>
      </c>
      <c r="B18" s="7">
        <v>43</v>
      </c>
      <c r="C18" s="7">
        <v>0.888309717178345</v>
      </c>
      <c r="D18" s="7">
        <v>0.139370918273926</v>
      </c>
      <c r="E18" s="7">
        <v>10</v>
      </c>
      <c r="F18" s="7">
        <v>7</v>
      </c>
      <c r="G18" s="7">
        <v>0</v>
      </c>
      <c r="H18" s="7">
        <v>3</v>
      </c>
      <c r="I18" s="7">
        <v>1</v>
      </c>
      <c r="J18" s="7">
        <v>0.588235294117647</v>
      </c>
      <c r="K18" s="7">
        <v>0.740740740740741</v>
      </c>
      <c r="L18" s="7">
        <v>0.7</v>
      </c>
      <c r="M18" s="7">
        <v>0.3</v>
      </c>
      <c r="N18" s="7">
        <v>0.65</v>
      </c>
    </row>
    <row r="19" spans="1:14">
      <c r="A19" s="6">
        <v>48</v>
      </c>
      <c r="B19" s="7">
        <v>48</v>
      </c>
      <c r="C19" s="7">
        <v>0.880075216293335</v>
      </c>
      <c r="D19" s="7">
        <v>0.114109992980957</v>
      </c>
      <c r="E19" s="7">
        <v>10</v>
      </c>
      <c r="F19" s="7">
        <v>5</v>
      </c>
      <c r="G19" s="7">
        <v>0</v>
      </c>
      <c r="H19" s="7">
        <v>5</v>
      </c>
      <c r="I19" s="7">
        <v>1</v>
      </c>
      <c r="J19" s="7">
        <v>0.666666666666667</v>
      </c>
      <c r="K19" s="7">
        <v>0.8</v>
      </c>
      <c r="L19" s="7">
        <v>0.5</v>
      </c>
      <c r="M19" s="7">
        <v>0.5</v>
      </c>
      <c r="N19" s="7">
        <v>0.75</v>
      </c>
    </row>
    <row r="20" spans="1:14">
      <c r="A20" s="6">
        <v>14</v>
      </c>
      <c r="B20" s="7">
        <v>14</v>
      </c>
      <c r="C20" s="7">
        <v>0.890965580940247</v>
      </c>
      <c r="D20" s="7">
        <v>0.157147407531738</v>
      </c>
      <c r="E20" s="7">
        <v>10</v>
      </c>
      <c r="F20" s="7">
        <v>5</v>
      </c>
      <c r="G20" s="7">
        <v>0</v>
      </c>
      <c r="H20" s="7">
        <v>5</v>
      </c>
      <c r="I20" s="7">
        <v>1</v>
      </c>
      <c r="J20" s="7">
        <v>0.666666666666667</v>
      </c>
      <c r="K20" s="7">
        <v>0.8</v>
      </c>
      <c r="L20" s="7">
        <v>0.5</v>
      </c>
      <c r="M20" s="7">
        <v>0.5</v>
      </c>
      <c r="N20" s="7">
        <v>0.75</v>
      </c>
    </row>
    <row r="21" spans="1:14">
      <c r="A21" s="6">
        <v>63</v>
      </c>
      <c r="B21" s="7">
        <v>63</v>
      </c>
      <c r="C21" s="7">
        <v>0.882025837898254</v>
      </c>
      <c r="D21" s="7">
        <v>0.179218649864197</v>
      </c>
      <c r="E21" s="7">
        <v>10</v>
      </c>
      <c r="F21" s="7">
        <v>8</v>
      </c>
      <c r="G21" s="7">
        <v>0</v>
      </c>
      <c r="H21" s="7">
        <v>2</v>
      </c>
      <c r="I21" s="7">
        <v>1</v>
      </c>
      <c r="J21" s="7">
        <v>0.555555555555556</v>
      </c>
      <c r="K21" s="7">
        <v>0.714285714285714</v>
      </c>
      <c r="L21" s="7">
        <v>0.8</v>
      </c>
      <c r="M21" s="7">
        <v>0.2</v>
      </c>
      <c r="N21" s="7">
        <v>0.6</v>
      </c>
    </row>
    <row r="22" s="2" customFormat="1" spans="1:14">
      <c r="A22" s="10">
        <v>80</v>
      </c>
      <c r="B22" s="11">
        <v>80</v>
      </c>
      <c r="C22" s="11">
        <v>0.909982204437256</v>
      </c>
      <c r="D22" s="11">
        <v>0.198383212089539</v>
      </c>
      <c r="E22" s="11">
        <v>10</v>
      </c>
      <c r="F22" s="11">
        <v>9</v>
      </c>
      <c r="G22" s="11">
        <v>0</v>
      </c>
      <c r="H22" s="11">
        <v>1</v>
      </c>
      <c r="I22" s="11">
        <v>1</v>
      </c>
      <c r="J22" s="11">
        <v>0.526315789473684</v>
      </c>
      <c r="K22" s="11">
        <v>0.689655172413793</v>
      </c>
      <c r="L22" s="11">
        <v>0.9</v>
      </c>
      <c r="M22" s="11">
        <v>0.1</v>
      </c>
      <c r="N22" s="11">
        <v>0.55</v>
      </c>
    </row>
    <row r="23" spans="1:14">
      <c r="A23" s="6">
        <v>10</v>
      </c>
      <c r="B23" s="7">
        <v>10</v>
      </c>
      <c r="C23" s="7">
        <v>0.942210555076599</v>
      </c>
      <c r="D23" s="7">
        <v>0.160889387130737</v>
      </c>
      <c r="E23" s="7">
        <v>10</v>
      </c>
      <c r="F23" s="7">
        <v>4</v>
      </c>
      <c r="G23" s="7">
        <v>0</v>
      </c>
      <c r="H23" s="7">
        <v>6</v>
      </c>
      <c r="I23" s="7">
        <v>1</v>
      </c>
      <c r="J23" s="7">
        <v>0.714285714285714</v>
      </c>
      <c r="K23" s="7">
        <v>0.833333333333333</v>
      </c>
      <c r="L23" s="7">
        <v>0.4</v>
      </c>
      <c r="M23" s="7">
        <v>0.6</v>
      </c>
      <c r="N23" s="7">
        <v>0.8</v>
      </c>
    </row>
    <row r="24" spans="1:14">
      <c r="A24" s="6">
        <v>71</v>
      </c>
      <c r="B24" s="7">
        <v>71</v>
      </c>
      <c r="C24" s="7">
        <v>0.962655186653137</v>
      </c>
      <c r="D24" s="7">
        <v>0.0840179920196533</v>
      </c>
      <c r="E24" s="7">
        <v>10</v>
      </c>
      <c r="F24" s="7">
        <v>6</v>
      </c>
      <c r="G24" s="7">
        <v>0</v>
      </c>
      <c r="H24" s="7">
        <v>4</v>
      </c>
      <c r="I24" s="7">
        <v>1</v>
      </c>
      <c r="J24" s="7">
        <v>0.625</v>
      </c>
      <c r="K24" s="7">
        <v>0.769230769230769</v>
      </c>
      <c r="L24" s="7">
        <v>0.6</v>
      </c>
      <c r="M24" s="7">
        <v>0.4</v>
      </c>
      <c r="N24" s="7">
        <v>0.7</v>
      </c>
    </row>
    <row r="25" s="2" customFormat="1" spans="1:14">
      <c r="A25" s="10">
        <v>33</v>
      </c>
      <c r="B25" s="11">
        <v>33</v>
      </c>
      <c r="C25" s="11">
        <v>0.972739696502686</v>
      </c>
      <c r="D25" s="11">
        <v>0.0680270195007324</v>
      </c>
      <c r="E25" s="11">
        <v>10</v>
      </c>
      <c r="F25" s="11">
        <v>7</v>
      </c>
      <c r="G25" s="11">
        <v>0</v>
      </c>
      <c r="H25" s="11">
        <v>3</v>
      </c>
      <c r="I25" s="11">
        <v>1</v>
      </c>
      <c r="J25" s="11">
        <v>0.588235294117647</v>
      </c>
      <c r="K25" s="11">
        <v>0.740740740740741</v>
      </c>
      <c r="L25" s="11">
        <v>0.7</v>
      </c>
      <c r="M25" s="11">
        <v>0.3</v>
      </c>
      <c r="N25" s="11">
        <v>0.65</v>
      </c>
    </row>
    <row r="26" spans="3:14">
      <c r="C26" s="5">
        <f>AVERAGE(C2:C25)</f>
        <v>0.801382044951121</v>
      </c>
      <c r="D26" s="5">
        <f>AVERAGE(D2:D25)</f>
        <v>0.0954201469818751</v>
      </c>
      <c r="J26" s="5">
        <f>AVERAGE(J2:J25)</f>
        <v>0.624909777507494</v>
      </c>
      <c r="K26" s="5">
        <f>AVERAGE(K2:K25)</f>
        <v>0.766260777323995</v>
      </c>
      <c r="L26" s="5">
        <f>AVERAGE(L2:L25)</f>
        <v>0.6125</v>
      </c>
      <c r="M26" s="5">
        <f>AVERAGE(M2:M25)</f>
        <v>0.383333333333333</v>
      </c>
      <c r="N26" s="5">
        <f>AVERAGE(N2:N25)</f>
        <v>0.691666666666667</v>
      </c>
    </row>
    <row r="28" spans="3:8">
      <c r="C28" s="12" t="s">
        <v>13</v>
      </c>
      <c r="D28" s="5" t="s">
        <v>14</v>
      </c>
      <c r="E28" s="5"/>
      <c r="F28" s="13" t="s">
        <v>26</v>
      </c>
      <c r="G28" s="14"/>
      <c r="H28" s="14"/>
    </row>
    <row r="29" s="14" customFormat="1" spans="3:6">
      <c r="C29" s="13" t="s">
        <v>15</v>
      </c>
      <c r="D29" s="13">
        <f>COUNTIF(C2:C25,"&lt;0.46")-COUNTIF(C2:C25,"&lt;0.385")</f>
        <v>0</v>
      </c>
      <c r="E29" s="13"/>
      <c r="F29" s="15"/>
    </row>
    <row r="30" s="14" customFormat="1" spans="3:8">
      <c r="C30" s="13" t="s">
        <v>16</v>
      </c>
      <c r="D30" s="13">
        <f>COUNTIF(C2:C25,"&lt;0.535")-COUNTIF(C2:C25,"&lt;0.46")</f>
        <v>0</v>
      </c>
      <c r="E30" s="13"/>
      <c r="F30" s="15">
        <v>0.04</v>
      </c>
      <c r="G30" s="14">
        <v>-20</v>
      </c>
      <c r="H30" s="14">
        <v>480</v>
      </c>
    </row>
    <row r="31" s="14" customFormat="1" spans="3:8">
      <c r="C31" s="13" t="s">
        <v>17</v>
      </c>
      <c r="D31" s="13">
        <f>COUNTIF(C2:C25,"&lt;0.61")-COUNTIF(C2:C25,"&lt;0.535")</f>
        <v>0</v>
      </c>
      <c r="E31" s="13"/>
      <c r="F31" s="15">
        <v>0.08</v>
      </c>
      <c r="G31" s="14">
        <v>-40</v>
      </c>
      <c r="H31" s="14">
        <v>460</v>
      </c>
    </row>
    <row r="32" s="3" customFormat="1" spans="3:8">
      <c r="C32" s="16" t="s">
        <v>18</v>
      </c>
      <c r="D32" s="16">
        <f>COUNTIF(C2:C25,"&lt;0.685")-COUNTIF(C2:C25,"&lt;0.61")</f>
        <v>3</v>
      </c>
      <c r="E32" s="16">
        <v>3</v>
      </c>
      <c r="F32" s="15">
        <v>0.12</v>
      </c>
      <c r="G32" s="14">
        <v>-60</v>
      </c>
      <c r="H32" s="14">
        <v>440</v>
      </c>
    </row>
    <row r="33" s="14" customFormat="1" spans="3:8">
      <c r="C33" s="13" t="s">
        <v>19</v>
      </c>
      <c r="D33" s="13">
        <f>COUNTIF(C2:C25,"&lt;0.76")-COUNTIF(C2:C25,"&lt;0.685")</f>
        <v>5</v>
      </c>
      <c r="E33" s="5">
        <v>5</v>
      </c>
      <c r="F33" s="15">
        <v>0.16</v>
      </c>
      <c r="G33" s="18">
        <v>-80</v>
      </c>
      <c r="H33" s="18">
        <v>420</v>
      </c>
    </row>
    <row r="34" s="4" customFormat="1" spans="3:5">
      <c r="C34" s="17" t="s">
        <v>20</v>
      </c>
      <c r="D34" s="17">
        <f>COUNTIF(C2:C25,"&lt;0.835")-COUNTIF(C2:C25,"&lt;0.76")</f>
        <v>8</v>
      </c>
      <c r="E34" s="17">
        <v>9</v>
      </c>
    </row>
    <row r="35" s="14" customFormat="1" spans="3:5">
      <c r="C35" s="13" t="s">
        <v>21</v>
      </c>
      <c r="D35" s="13">
        <f>COUNTIF(C2:C25,"&lt;0.91")-COUNTIF(C2:C25,"&lt;0.835")</f>
        <v>5</v>
      </c>
      <c r="E35" s="5">
        <v>5</v>
      </c>
    </row>
    <row r="36" s="3" customFormat="1" spans="3:5">
      <c r="C36" s="16" t="s">
        <v>22</v>
      </c>
      <c r="D36" s="16">
        <f>COUNTIF(C2:C25,"&lt;0.985")-COUNTIF(C2:C25,"&lt;0.91")</f>
        <v>3</v>
      </c>
      <c r="E36" s="16">
        <v>3</v>
      </c>
    </row>
    <row r="37" spans="3:5">
      <c r="C37" s="5" t="s">
        <v>23</v>
      </c>
      <c r="D37" s="5">
        <f>COUNTIF(C2:C25,"&lt;1.06")-COUNTIF(C2:C25,"&lt;0.985")</f>
        <v>0</v>
      </c>
      <c r="E37" s="5"/>
    </row>
    <row r="38" spans="3:5">
      <c r="C38" s="5" t="s">
        <v>24</v>
      </c>
      <c r="D38" s="5">
        <f>COUNTIF(C2:C25,"&lt;1.135")-COUNTIF(C2:C25,"&lt;1.06")</f>
        <v>0</v>
      </c>
      <c r="E38" s="5"/>
    </row>
    <row r="39" spans="3:5">
      <c r="C39" s="5" t="s">
        <v>25</v>
      </c>
      <c r="D39" s="5">
        <f>COUNTIF(C2:C25,"&lt;1.21")-COUNTIF(C2:C25,"&lt;1.135")</f>
        <v>0</v>
      </c>
      <c r="E39" s="5"/>
    </row>
    <row r="40" spans="7:8">
      <c r="G40" s="5">
        <v>0.57</v>
      </c>
      <c r="H40" s="5">
        <v>0.041</v>
      </c>
    </row>
    <row r="41" spans="7:8">
      <c r="G41" s="5">
        <v>0.725</v>
      </c>
      <c r="H41" s="5">
        <v>0.076</v>
      </c>
    </row>
    <row r="42" spans="7:8">
      <c r="G42" s="5">
        <v>0.801</v>
      </c>
      <c r="H42" s="5">
        <v>0.094</v>
      </c>
    </row>
  </sheetData>
  <pageMargins left="0.75" right="0.75" top="1" bottom="1" header="0.5" footer="0.5"/>
  <headerFooter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1"/>
  <sheetViews>
    <sheetView workbookViewId="0">
      <selection activeCell="C31" sqref="C31:D35"/>
    </sheetView>
  </sheetViews>
  <sheetFormatPr defaultColWidth="9" defaultRowHeight="13.5"/>
  <cols>
    <col min="3" max="4" width="18.5" customWidth="1"/>
    <col min="10" max="11" width="12.6333333333333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>
      <c r="A2" s="6">
        <v>62</v>
      </c>
      <c r="B2" s="7">
        <v>62</v>
      </c>
      <c r="C2" s="7">
        <v>0.626335144042969</v>
      </c>
      <c r="D2" s="7">
        <v>0.0125883817672729</v>
      </c>
      <c r="E2" s="7">
        <v>10</v>
      </c>
      <c r="F2" s="7">
        <v>8</v>
      </c>
      <c r="G2" s="7">
        <v>0</v>
      </c>
      <c r="H2" s="7">
        <v>2</v>
      </c>
      <c r="I2" s="7">
        <v>1</v>
      </c>
      <c r="J2" s="7">
        <v>0.555555555555556</v>
      </c>
      <c r="K2" s="7">
        <v>0.714285714285714</v>
      </c>
      <c r="L2" s="7">
        <v>0.8</v>
      </c>
      <c r="M2" s="7">
        <v>0.2</v>
      </c>
      <c r="N2" s="7">
        <v>0.6</v>
      </c>
    </row>
    <row r="3" spans="1:14">
      <c r="A3" s="6">
        <v>3</v>
      </c>
      <c r="B3" s="7">
        <v>3</v>
      </c>
      <c r="C3" s="7">
        <v>0.65697968006134</v>
      </c>
      <c r="D3" s="7">
        <v>0.0191965103149414</v>
      </c>
      <c r="E3" s="7">
        <v>10</v>
      </c>
      <c r="F3" s="7">
        <v>6</v>
      </c>
      <c r="G3" s="7">
        <v>0</v>
      </c>
      <c r="H3" s="7">
        <v>4</v>
      </c>
      <c r="I3" s="7">
        <v>1</v>
      </c>
      <c r="J3" s="7">
        <v>0.625</v>
      </c>
      <c r="K3" s="7">
        <v>0.769230769230769</v>
      </c>
      <c r="L3" s="7">
        <v>0.6</v>
      </c>
      <c r="M3" s="7">
        <v>0.4</v>
      </c>
      <c r="N3" s="7">
        <v>0.7</v>
      </c>
    </row>
    <row r="4" s="2" customFormat="1" spans="1:14">
      <c r="A4" s="10">
        <v>77</v>
      </c>
      <c r="B4" s="11">
        <v>77</v>
      </c>
      <c r="C4" s="11">
        <v>0.663548707962036</v>
      </c>
      <c r="D4" s="11">
        <v>0.0263123512268066</v>
      </c>
      <c r="E4" s="11">
        <v>10</v>
      </c>
      <c r="F4" s="11">
        <v>7</v>
      </c>
      <c r="G4" s="11">
        <v>0</v>
      </c>
      <c r="H4" s="11">
        <v>3</v>
      </c>
      <c r="I4" s="11">
        <v>1</v>
      </c>
      <c r="J4" s="11">
        <v>0.588235294117647</v>
      </c>
      <c r="K4" s="11">
        <v>0.740740740740741</v>
      </c>
      <c r="L4" s="11">
        <v>0.7</v>
      </c>
      <c r="M4" s="11">
        <v>0.3</v>
      </c>
      <c r="N4" s="11">
        <v>0.65</v>
      </c>
    </row>
    <row r="5" spans="1:14">
      <c r="A5" s="6">
        <v>84</v>
      </c>
      <c r="B5" s="7">
        <v>84</v>
      </c>
      <c r="C5" s="7">
        <v>0.710006833076477</v>
      </c>
      <c r="D5" s="7">
        <v>0.00908374786376953</v>
      </c>
      <c r="E5" s="7">
        <v>10</v>
      </c>
      <c r="F5" s="7">
        <v>5</v>
      </c>
      <c r="G5" s="7">
        <v>0</v>
      </c>
      <c r="H5" s="7">
        <v>5</v>
      </c>
      <c r="I5" s="7">
        <v>1</v>
      </c>
      <c r="J5" s="7">
        <v>0.666666666666667</v>
      </c>
      <c r="K5" s="7">
        <v>0.8</v>
      </c>
      <c r="L5" s="7">
        <v>0.5</v>
      </c>
      <c r="M5" s="7">
        <v>0.5</v>
      </c>
      <c r="N5" s="7">
        <v>0.75</v>
      </c>
    </row>
    <row r="6" spans="1:14">
      <c r="A6" s="6">
        <v>67</v>
      </c>
      <c r="B6" s="7">
        <v>67</v>
      </c>
      <c r="C6" s="7">
        <v>0.726960897445679</v>
      </c>
      <c r="D6" s="7">
        <v>0.0244230031967163</v>
      </c>
      <c r="E6" s="7">
        <v>10</v>
      </c>
      <c r="F6" s="7">
        <v>7</v>
      </c>
      <c r="G6" s="7">
        <v>0</v>
      </c>
      <c r="H6" s="7">
        <v>3</v>
      </c>
      <c r="I6" s="7">
        <v>1</v>
      </c>
      <c r="J6" s="7">
        <v>0.588235294117647</v>
      </c>
      <c r="K6" s="7">
        <v>0.740740740740741</v>
      </c>
      <c r="L6" s="7">
        <v>0.7</v>
      </c>
      <c r="M6" s="7">
        <v>0.3</v>
      </c>
      <c r="N6" s="7">
        <v>0.65</v>
      </c>
    </row>
    <row r="7" spans="1:14">
      <c r="A7" s="6">
        <v>65</v>
      </c>
      <c r="B7" s="7">
        <v>65</v>
      </c>
      <c r="C7" s="7">
        <v>0.745096802711487</v>
      </c>
      <c r="D7" s="7">
        <v>0.034243106842041</v>
      </c>
      <c r="E7" s="7">
        <v>10</v>
      </c>
      <c r="F7" s="7">
        <v>4</v>
      </c>
      <c r="G7" s="7">
        <v>0</v>
      </c>
      <c r="H7" s="7">
        <v>6</v>
      </c>
      <c r="I7" s="7">
        <v>1</v>
      </c>
      <c r="J7" s="7">
        <v>0.714285714285714</v>
      </c>
      <c r="K7" s="7">
        <v>0.833333333333333</v>
      </c>
      <c r="L7" s="7">
        <v>0.4</v>
      </c>
      <c r="M7" s="7">
        <v>0.6</v>
      </c>
      <c r="N7" s="7">
        <v>0.8</v>
      </c>
    </row>
    <row r="8" s="2" customFormat="1" spans="1:14">
      <c r="A8" s="10">
        <v>5</v>
      </c>
      <c r="B8" s="11">
        <v>5</v>
      </c>
      <c r="C8" s="11">
        <v>0.759477138519287</v>
      </c>
      <c r="D8" s="11">
        <v>0.0228502750396729</v>
      </c>
      <c r="E8" s="11">
        <v>10</v>
      </c>
      <c r="F8" s="11">
        <v>6</v>
      </c>
      <c r="G8" s="11">
        <v>0</v>
      </c>
      <c r="H8" s="11">
        <v>4</v>
      </c>
      <c r="I8" s="11">
        <v>1</v>
      </c>
      <c r="J8" s="11">
        <v>0.625</v>
      </c>
      <c r="K8" s="11">
        <v>0.769230769230769</v>
      </c>
      <c r="L8" s="11">
        <v>0.6</v>
      </c>
      <c r="M8" s="11">
        <v>0.4</v>
      </c>
      <c r="N8" s="11">
        <v>0.7</v>
      </c>
    </row>
    <row r="9" customFormat="1" spans="1:14">
      <c r="A9" s="6">
        <v>26</v>
      </c>
      <c r="B9" s="7">
        <v>26</v>
      </c>
      <c r="C9" s="7">
        <v>0.814105629920959</v>
      </c>
      <c r="D9" s="7">
        <v>0.123190999031067</v>
      </c>
      <c r="E9" s="7">
        <v>10</v>
      </c>
      <c r="F9" s="7">
        <v>9</v>
      </c>
      <c r="G9" s="7">
        <v>0</v>
      </c>
      <c r="H9" s="7">
        <v>1</v>
      </c>
      <c r="I9" s="7">
        <v>1</v>
      </c>
      <c r="J9" s="7">
        <v>0.526315789473684</v>
      </c>
      <c r="K9" s="7">
        <v>0.689655172413793</v>
      </c>
      <c r="L9" s="7">
        <v>0.9</v>
      </c>
      <c r="M9" s="7">
        <v>0.1</v>
      </c>
      <c r="N9" s="7">
        <v>0.55</v>
      </c>
    </row>
    <row r="10" spans="1:14">
      <c r="A10" s="6">
        <v>58</v>
      </c>
      <c r="B10" s="7">
        <v>58</v>
      </c>
      <c r="C10" s="7">
        <v>0.766217112541199</v>
      </c>
      <c r="D10" s="7">
        <v>0.0799874067306519</v>
      </c>
      <c r="E10" s="7">
        <v>10</v>
      </c>
      <c r="F10" s="7">
        <v>4</v>
      </c>
      <c r="G10" s="7">
        <v>0</v>
      </c>
      <c r="H10" s="7">
        <v>6</v>
      </c>
      <c r="I10" s="7">
        <v>1</v>
      </c>
      <c r="J10" s="7">
        <v>0.714285714285714</v>
      </c>
      <c r="K10" s="7">
        <v>0.833333333333333</v>
      </c>
      <c r="L10" s="7">
        <v>0.4</v>
      </c>
      <c r="M10" s="7">
        <v>0.6</v>
      </c>
      <c r="N10" s="7">
        <v>0.8</v>
      </c>
    </row>
    <row r="11" spans="1:14">
      <c r="A11" s="6">
        <v>9</v>
      </c>
      <c r="B11" s="7">
        <v>9</v>
      </c>
      <c r="C11" s="7">
        <v>0.8022301197052</v>
      </c>
      <c r="D11" s="7">
        <v>0.0777180194854736</v>
      </c>
      <c r="E11" s="7">
        <v>10</v>
      </c>
      <c r="F11" s="7">
        <v>9</v>
      </c>
      <c r="G11" s="7">
        <v>0</v>
      </c>
      <c r="H11" s="7">
        <v>1</v>
      </c>
      <c r="I11" s="7">
        <v>1</v>
      </c>
      <c r="J11" s="7">
        <v>0.526315789473684</v>
      </c>
      <c r="K11" s="7">
        <v>0.689655172413793</v>
      </c>
      <c r="L11" s="7">
        <v>0.9</v>
      </c>
      <c r="M11" s="7">
        <v>0.1</v>
      </c>
      <c r="N11" s="7">
        <v>0.55</v>
      </c>
    </row>
    <row r="12" spans="1:14">
      <c r="A12" s="6">
        <v>46</v>
      </c>
      <c r="B12" s="7">
        <v>46</v>
      </c>
      <c r="C12" s="7">
        <v>0.768467903137207</v>
      </c>
      <c r="D12" s="7">
        <v>0.089962363243103</v>
      </c>
      <c r="E12" s="7">
        <v>10</v>
      </c>
      <c r="F12" s="7">
        <v>8</v>
      </c>
      <c r="G12" s="7">
        <v>0</v>
      </c>
      <c r="H12" s="7">
        <v>2</v>
      </c>
      <c r="I12" s="7">
        <v>1</v>
      </c>
      <c r="J12" s="7">
        <v>0.555555555555556</v>
      </c>
      <c r="K12" s="7">
        <v>0.714285714285714</v>
      </c>
      <c r="L12" s="7">
        <v>0.8</v>
      </c>
      <c r="M12" s="7">
        <v>0.2</v>
      </c>
      <c r="N12" s="7">
        <v>0.6</v>
      </c>
    </row>
    <row r="13" spans="1:14">
      <c r="A13" s="6">
        <v>90</v>
      </c>
      <c r="B13" s="7">
        <v>90</v>
      </c>
      <c r="C13" s="7">
        <v>0.805208325386047</v>
      </c>
      <c r="D13" s="7">
        <v>0.158805131912231</v>
      </c>
      <c r="E13" s="7">
        <v>9</v>
      </c>
      <c r="F13" s="7">
        <v>7</v>
      </c>
      <c r="G13" s="7">
        <v>1</v>
      </c>
      <c r="H13" s="7">
        <v>3</v>
      </c>
      <c r="I13" s="7">
        <v>0.9</v>
      </c>
      <c r="J13" s="7">
        <v>0.5625</v>
      </c>
      <c r="K13" s="7">
        <v>0.692307692307692</v>
      </c>
      <c r="L13" s="7">
        <v>0.7</v>
      </c>
      <c r="M13" s="7">
        <v>0.2</v>
      </c>
      <c r="N13" s="7">
        <v>0.6</v>
      </c>
    </row>
    <row r="14" spans="1:14">
      <c r="A14" s="6">
        <v>76</v>
      </c>
      <c r="B14" s="7">
        <v>76</v>
      </c>
      <c r="C14" s="7">
        <v>0.827271580696106</v>
      </c>
      <c r="D14" s="7">
        <v>0.122797250747681</v>
      </c>
      <c r="E14" s="7">
        <v>10</v>
      </c>
      <c r="F14" s="7">
        <v>5</v>
      </c>
      <c r="G14" s="7">
        <v>0</v>
      </c>
      <c r="H14" s="7">
        <v>5</v>
      </c>
      <c r="I14" s="7">
        <v>1</v>
      </c>
      <c r="J14" s="7">
        <v>0.666666666666667</v>
      </c>
      <c r="K14" s="7">
        <v>0.8</v>
      </c>
      <c r="L14" s="7">
        <v>0.5</v>
      </c>
      <c r="M14" s="7">
        <v>0.5</v>
      </c>
      <c r="N14" s="7">
        <v>0.75</v>
      </c>
    </row>
    <row r="15" spans="1:14">
      <c r="A15" s="6">
        <v>81</v>
      </c>
      <c r="B15" s="7">
        <v>81</v>
      </c>
      <c r="C15" s="7">
        <v>0.777614712715149</v>
      </c>
      <c r="D15" s="7">
        <v>0.0385898351669312</v>
      </c>
      <c r="E15" s="7">
        <v>10</v>
      </c>
      <c r="F15" s="7">
        <v>4</v>
      </c>
      <c r="G15" s="7">
        <v>0</v>
      </c>
      <c r="H15" s="7">
        <v>6</v>
      </c>
      <c r="I15" s="7">
        <v>1</v>
      </c>
      <c r="J15" s="7">
        <v>0.714285714285714</v>
      </c>
      <c r="K15" s="7">
        <v>0.833333333333333</v>
      </c>
      <c r="L15" s="7">
        <v>0.4</v>
      </c>
      <c r="M15" s="7">
        <v>0.6</v>
      </c>
      <c r="N15" s="7">
        <v>0.8</v>
      </c>
    </row>
    <row r="16" spans="1:14">
      <c r="A16" s="6">
        <v>52</v>
      </c>
      <c r="B16" s="7">
        <v>52</v>
      </c>
      <c r="C16" s="7">
        <v>0.76999843120575</v>
      </c>
      <c r="D16" s="7">
        <v>0.212963461875915</v>
      </c>
      <c r="E16" s="7">
        <v>10</v>
      </c>
      <c r="F16" s="7">
        <v>6</v>
      </c>
      <c r="G16" s="7">
        <v>0</v>
      </c>
      <c r="H16" s="7">
        <v>4</v>
      </c>
      <c r="I16" s="7">
        <v>1</v>
      </c>
      <c r="J16" s="7">
        <v>0.625</v>
      </c>
      <c r="K16" s="7">
        <v>0.769230769230769</v>
      </c>
      <c r="L16" s="7">
        <v>0.6</v>
      </c>
      <c r="M16" s="7">
        <v>0.4</v>
      </c>
      <c r="N16" s="7">
        <v>0.7</v>
      </c>
    </row>
    <row r="17" s="2" customFormat="1" spans="1:14">
      <c r="A17" s="10">
        <v>49</v>
      </c>
      <c r="B17" s="11">
        <v>49</v>
      </c>
      <c r="C17" s="11">
        <v>0.783710598945618</v>
      </c>
      <c r="D17" s="11">
        <v>0.189907193183899</v>
      </c>
      <c r="E17" s="11">
        <v>10</v>
      </c>
      <c r="F17" s="11">
        <v>6</v>
      </c>
      <c r="G17" s="11">
        <v>0</v>
      </c>
      <c r="H17" s="11">
        <v>4</v>
      </c>
      <c r="I17" s="11">
        <v>1</v>
      </c>
      <c r="J17" s="11">
        <v>0.625</v>
      </c>
      <c r="K17" s="11">
        <v>0.769230769230769</v>
      </c>
      <c r="L17" s="11">
        <v>0.6</v>
      </c>
      <c r="M17" s="11">
        <v>0.4</v>
      </c>
      <c r="N17" s="11">
        <v>0.7</v>
      </c>
    </row>
    <row r="18" spans="1:14">
      <c r="A18" s="6">
        <v>43</v>
      </c>
      <c r="B18" s="7">
        <v>43</v>
      </c>
      <c r="C18" s="7">
        <v>0.888309717178345</v>
      </c>
      <c r="D18" s="7">
        <v>0.139370918273926</v>
      </c>
      <c r="E18" s="7">
        <v>10</v>
      </c>
      <c r="F18" s="7">
        <v>7</v>
      </c>
      <c r="G18" s="7">
        <v>0</v>
      </c>
      <c r="H18" s="7">
        <v>3</v>
      </c>
      <c r="I18" s="7">
        <v>1</v>
      </c>
      <c r="J18" s="7">
        <v>0.588235294117647</v>
      </c>
      <c r="K18" s="7">
        <v>0.740740740740741</v>
      </c>
      <c r="L18" s="7">
        <v>0.7</v>
      </c>
      <c r="M18" s="7">
        <v>0.3</v>
      </c>
      <c r="N18" s="7">
        <v>0.65</v>
      </c>
    </row>
    <row r="19" spans="1:14">
      <c r="A19" s="6">
        <v>48</v>
      </c>
      <c r="B19" s="7">
        <v>48</v>
      </c>
      <c r="C19" s="7">
        <v>0.880075216293335</v>
      </c>
      <c r="D19" s="7">
        <v>0.114109992980957</v>
      </c>
      <c r="E19" s="7">
        <v>10</v>
      </c>
      <c r="F19" s="7">
        <v>5</v>
      </c>
      <c r="G19" s="7">
        <v>0</v>
      </c>
      <c r="H19" s="7">
        <v>5</v>
      </c>
      <c r="I19" s="7">
        <v>1</v>
      </c>
      <c r="J19" s="7">
        <v>0.666666666666667</v>
      </c>
      <c r="K19" s="7">
        <v>0.8</v>
      </c>
      <c r="L19" s="7">
        <v>0.5</v>
      </c>
      <c r="M19" s="7">
        <v>0.5</v>
      </c>
      <c r="N19" s="7">
        <v>0.75</v>
      </c>
    </row>
    <row r="20" spans="1:14">
      <c r="A20" s="6">
        <v>14</v>
      </c>
      <c r="B20" s="7">
        <v>14</v>
      </c>
      <c r="C20" s="7">
        <v>0.890965580940247</v>
      </c>
      <c r="D20" s="7">
        <v>0.157147407531738</v>
      </c>
      <c r="E20" s="7">
        <v>10</v>
      </c>
      <c r="F20" s="7">
        <v>5</v>
      </c>
      <c r="G20" s="7">
        <v>0</v>
      </c>
      <c r="H20" s="7">
        <v>5</v>
      </c>
      <c r="I20" s="7">
        <v>1</v>
      </c>
      <c r="J20" s="7">
        <v>0.666666666666667</v>
      </c>
      <c r="K20" s="7">
        <v>0.8</v>
      </c>
      <c r="L20" s="7">
        <v>0.5</v>
      </c>
      <c r="M20" s="7">
        <v>0.5</v>
      </c>
      <c r="N20" s="7">
        <v>0.75</v>
      </c>
    </row>
    <row r="21" s="2" customFormat="1" spans="1:14">
      <c r="A21" s="10">
        <v>80</v>
      </c>
      <c r="B21" s="11">
        <v>80</v>
      </c>
      <c r="C21" s="11">
        <v>0.909982204437256</v>
      </c>
      <c r="D21" s="11">
        <v>0.198383212089539</v>
      </c>
      <c r="E21" s="11">
        <v>10</v>
      </c>
      <c r="F21" s="11">
        <v>9</v>
      </c>
      <c r="G21" s="11">
        <v>0</v>
      </c>
      <c r="H21" s="11">
        <v>1</v>
      </c>
      <c r="I21" s="11">
        <v>1</v>
      </c>
      <c r="J21" s="11">
        <v>0.526315789473684</v>
      </c>
      <c r="K21" s="11">
        <v>0.689655172413793</v>
      </c>
      <c r="L21" s="11">
        <v>0.9</v>
      </c>
      <c r="M21" s="11">
        <v>0.1</v>
      </c>
      <c r="N21" s="11">
        <v>0.55</v>
      </c>
    </row>
    <row r="22" spans="1:14">
      <c r="A22" s="6">
        <v>10</v>
      </c>
      <c r="B22" s="7">
        <v>10</v>
      </c>
      <c r="C22" s="7">
        <v>0.942210555076599</v>
      </c>
      <c r="D22" s="7">
        <v>0.160889387130737</v>
      </c>
      <c r="E22" s="7">
        <v>10</v>
      </c>
      <c r="F22" s="7">
        <v>4</v>
      </c>
      <c r="G22" s="7">
        <v>0</v>
      </c>
      <c r="H22" s="7">
        <v>6</v>
      </c>
      <c r="I22" s="7">
        <v>1</v>
      </c>
      <c r="J22" s="7">
        <v>0.714285714285714</v>
      </c>
      <c r="K22" s="7">
        <v>0.833333333333333</v>
      </c>
      <c r="L22" s="7">
        <v>0.4</v>
      </c>
      <c r="M22" s="7">
        <v>0.6</v>
      </c>
      <c r="N22" s="7">
        <v>0.8</v>
      </c>
    </row>
    <row r="23" spans="1:14">
      <c r="A23" s="6">
        <v>71</v>
      </c>
      <c r="B23" s="7">
        <v>71</v>
      </c>
      <c r="C23" s="7">
        <v>0.962655186653137</v>
      </c>
      <c r="D23" s="7">
        <v>0.0840179920196533</v>
      </c>
      <c r="E23" s="7">
        <v>10</v>
      </c>
      <c r="F23" s="7">
        <v>6</v>
      </c>
      <c r="G23" s="7">
        <v>0</v>
      </c>
      <c r="H23" s="7">
        <v>4</v>
      </c>
      <c r="I23" s="7">
        <v>1</v>
      </c>
      <c r="J23" s="7">
        <v>0.625</v>
      </c>
      <c r="K23" s="7">
        <v>0.769230769230769</v>
      </c>
      <c r="L23" s="7">
        <v>0.6</v>
      </c>
      <c r="M23" s="7">
        <v>0.4</v>
      </c>
      <c r="N23" s="7">
        <v>0.7</v>
      </c>
    </row>
    <row r="24" s="2" customFormat="1" spans="1:14">
      <c r="A24" s="10">
        <v>33</v>
      </c>
      <c r="B24" s="11">
        <v>33</v>
      </c>
      <c r="C24" s="11">
        <v>0.972739696502686</v>
      </c>
      <c r="D24" s="11">
        <v>0.0680270195007324</v>
      </c>
      <c r="E24" s="11">
        <v>10</v>
      </c>
      <c r="F24" s="11">
        <v>7</v>
      </c>
      <c r="G24" s="11">
        <v>0</v>
      </c>
      <c r="H24" s="11">
        <v>3</v>
      </c>
      <c r="I24" s="11">
        <v>1</v>
      </c>
      <c r="J24" s="11">
        <v>0.588235294117647</v>
      </c>
      <c r="K24" s="11">
        <v>0.740740740740741</v>
      </c>
      <c r="L24" s="11">
        <v>0.7</v>
      </c>
      <c r="M24" s="11">
        <v>0.3</v>
      </c>
      <c r="N24" s="11">
        <v>0.65</v>
      </c>
    </row>
    <row r="25" spans="3:14">
      <c r="C25" s="5">
        <f>AVERAGE(C2:C24)</f>
        <v>0.802181207615396</v>
      </c>
      <c r="D25" s="5">
        <f>AVERAGE(D2:D24)</f>
        <v>0.0941115203111068</v>
      </c>
      <c r="J25" s="5">
        <f>AVERAGE(J2:J24)</f>
        <v>0.619752573035316</v>
      </c>
      <c r="K25" s="5">
        <f>AVERAGE(K2:K24)</f>
        <v>0.762273686111767</v>
      </c>
      <c r="L25" s="5">
        <f>AVERAGE(L2:L24)</f>
        <v>0.626086956521739</v>
      </c>
      <c r="M25" s="5">
        <f>AVERAGE(M2:M24)</f>
        <v>0.369565217391304</v>
      </c>
      <c r="N25" s="5">
        <f>AVERAGE(N2:N24)</f>
        <v>0.684782608695652</v>
      </c>
    </row>
    <row r="27" spans="3:8">
      <c r="C27" s="12" t="s">
        <v>13</v>
      </c>
      <c r="D27" s="5" t="s">
        <v>14</v>
      </c>
      <c r="E27" s="5"/>
      <c r="F27" s="13" t="s">
        <v>26</v>
      </c>
      <c r="G27" s="14"/>
      <c r="H27" s="14"/>
    </row>
    <row r="28" s="14" customFormat="1" spans="3:6">
      <c r="C28" s="13" t="s">
        <v>15</v>
      </c>
      <c r="D28" s="13">
        <f>COUNTIF(C2:C24,"&lt;0.46")-COUNTIF(C2:C24,"&lt;0.385")</f>
        <v>0</v>
      </c>
      <c r="E28" s="13"/>
      <c r="F28" s="15"/>
    </row>
    <row r="29" s="14" customFormat="1" spans="3:8">
      <c r="C29" s="13" t="s">
        <v>16</v>
      </c>
      <c r="D29" s="13">
        <f>COUNTIF(C2:C24,"&lt;0.535")-COUNTIF(C2:C24,"&lt;0.46")</f>
        <v>0</v>
      </c>
      <c r="E29" s="13"/>
      <c r="F29" s="15">
        <v>0.04</v>
      </c>
      <c r="G29" s="14">
        <v>-20</v>
      </c>
      <c r="H29" s="14">
        <v>480</v>
      </c>
    </row>
    <row r="30" s="14" customFormat="1" spans="3:8">
      <c r="C30" s="13" t="s">
        <v>17</v>
      </c>
      <c r="D30" s="13">
        <f>COUNTIF(C2:C24,"&lt;0.61")-COUNTIF(C2:C24,"&lt;0.535")</f>
        <v>0</v>
      </c>
      <c r="E30" s="13"/>
      <c r="F30" s="15">
        <v>0.08</v>
      </c>
      <c r="G30" s="14">
        <v>-40</v>
      </c>
      <c r="H30" s="14">
        <v>460</v>
      </c>
    </row>
    <row r="31" s="3" customFormat="1" spans="3:8">
      <c r="C31" s="16" t="s">
        <v>18</v>
      </c>
      <c r="D31" s="16">
        <f>COUNTIF(C2:C24,"&lt;0.685")-COUNTIF(C2:C24,"&lt;0.61")</f>
        <v>3</v>
      </c>
      <c r="E31" s="16">
        <v>3</v>
      </c>
      <c r="F31" s="15">
        <v>0.12</v>
      </c>
      <c r="G31" s="14">
        <v>-60</v>
      </c>
      <c r="H31" s="14">
        <v>440</v>
      </c>
    </row>
    <row r="32" s="14" customFormat="1" spans="3:8">
      <c r="C32" s="13" t="s">
        <v>19</v>
      </c>
      <c r="D32" s="13">
        <f>COUNTIF(C2:C24,"&lt;0.76")-COUNTIF(C2:C24,"&lt;0.685")</f>
        <v>4</v>
      </c>
      <c r="E32" s="5">
        <v>5</v>
      </c>
      <c r="F32" s="15">
        <v>0.16</v>
      </c>
      <c r="G32" s="18">
        <v>-80</v>
      </c>
      <c r="H32" s="18">
        <v>420</v>
      </c>
    </row>
    <row r="33" s="4" customFormat="1" spans="3:5">
      <c r="C33" s="17" t="s">
        <v>20</v>
      </c>
      <c r="D33" s="17">
        <f>COUNTIF(C2:C24,"&lt;0.835")-COUNTIF(C2:C24,"&lt;0.76")</f>
        <v>9</v>
      </c>
      <c r="E33" s="17">
        <v>9</v>
      </c>
    </row>
    <row r="34" s="14" customFormat="1" spans="3:5">
      <c r="C34" s="13" t="s">
        <v>21</v>
      </c>
      <c r="D34" s="13">
        <f>COUNTIF(C2:C24,"&lt;0.91")-COUNTIF(C2:C24,"&lt;0.835")</f>
        <v>4</v>
      </c>
      <c r="E34" s="5">
        <v>5</v>
      </c>
    </row>
    <row r="35" s="3" customFormat="1" spans="3:5">
      <c r="C35" s="16" t="s">
        <v>22</v>
      </c>
      <c r="D35" s="16">
        <f>COUNTIF(C2:C24,"&lt;0.985")-COUNTIF(C2:C24,"&lt;0.91")</f>
        <v>3</v>
      </c>
      <c r="E35" s="16">
        <v>3</v>
      </c>
    </row>
    <row r="36" spans="3:5">
      <c r="C36" s="5" t="s">
        <v>23</v>
      </c>
      <c r="D36" s="5">
        <f>COUNTIF(C2:C24,"&lt;1.06")-COUNTIF(C2:C24,"&lt;0.985")</f>
        <v>0</v>
      </c>
      <c r="E36" s="5"/>
    </row>
    <row r="37" spans="3:5">
      <c r="C37" s="5" t="s">
        <v>24</v>
      </c>
      <c r="D37" s="5">
        <f>COUNTIF(C2:C24,"&lt;1.135")-COUNTIF(C2:C24,"&lt;1.06")</f>
        <v>0</v>
      </c>
      <c r="E37" s="5"/>
    </row>
    <row r="38" spans="3:5">
      <c r="C38" s="5" t="s">
        <v>25</v>
      </c>
      <c r="D38" s="5">
        <f>COUNTIF(C2:C24,"&lt;1.21")-COUNTIF(C2:C24,"&lt;1.135")</f>
        <v>0</v>
      </c>
      <c r="E38" s="5"/>
    </row>
    <row r="39" spans="7:8">
      <c r="G39" s="5">
        <v>0.57</v>
      </c>
      <c r="H39" s="5">
        <v>0.041</v>
      </c>
    </row>
    <row r="40" spans="7:8">
      <c r="G40" s="5">
        <v>0.725</v>
      </c>
      <c r="H40" s="5">
        <v>0.076</v>
      </c>
    </row>
    <row r="41" spans="7:8">
      <c r="G41" s="5">
        <v>0.801</v>
      </c>
      <c r="H41" s="5">
        <v>0.094</v>
      </c>
    </row>
  </sheetData>
  <pageMargins left="0.75" right="0.75" top="1" bottom="1" header="0.5" footer="0.5"/>
  <headerFooter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0"/>
  <sheetViews>
    <sheetView workbookViewId="0">
      <selection activeCell="C30" sqref="C30:D34"/>
    </sheetView>
  </sheetViews>
  <sheetFormatPr defaultColWidth="9" defaultRowHeight="13.5"/>
  <cols>
    <col min="3" max="4" width="16.25" customWidth="1"/>
    <col min="10" max="11" width="12.6333333333333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>
      <c r="A2" s="6">
        <v>62</v>
      </c>
      <c r="B2" s="7">
        <v>62</v>
      </c>
      <c r="C2" s="7">
        <v>0.626335144042969</v>
      </c>
      <c r="D2" s="7">
        <v>0.0125883817672729</v>
      </c>
      <c r="E2" s="7">
        <v>10</v>
      </c>
      <c r="F2" s="7">
        <v>8</v>
      </c>
      <c r="G2" s="7">
        <v>0</v>
      </c>
      <c r="H2" s="7">
        <v>2</v>
      </c>
      <c r="I2" s="7">
        <v>1</v>
      </c>
      <c r="J2" s="7">
        <v>0.555555555555556</v>
      </c>
      <c r="K2" s="7">
        <v>0.714285714285714</v>
      </c>
      <c r="L2" s="7">
        <v>0.8</v>
      </c>
      <c r="M2" s="7">
        <v>0.2</v>
      </c>
      <c r="N2" s="7">
        <v>0.6</v>
      </c>
    </row>
    <row r="3" spans="1:14">
      <c r="A3" s="6">
        <v>3</v>
      </c>
      <c r="B3" s="7">
        <v>3</v>
      </c>
      <c r="C3" s="7">
        <v>0.65697968006134</v>
      </c>
      <c r="D3" s="7">
        <v>0.0191965103149414</v>
      </c>
      <c r="E3" s="7">
        <v>10</v>
      </c>
      <c r="F3" s="7">
        <v>6</v>
      </c>
      <c r="G3" s="7">
        <v>0</v>
      </c>
      <c r="H3" s="7">
        <v>4</v>
      </c>
      <c r="I3" s="7">
        <v>1</v>
      </c>
      <c r="J3" s="7">
        <v>0.625</v>
      </c>
      <c r="K3" s="7">
        <v>0.769230769230769</v>
      </c>
      <c r="L3" s="7">
        <v>0.6</v>
      </c>
      <c r="M3" s="7">
        <v>0.4</v>
      </c>
      <c r="N3" s="7">
        <v>0.7</v>
      </c>
    </row>
    <row r="4" s="2" customFormat="1" spans="1:14">
      <c r="A4" s="10">
        <v>77</v>
      </c>
      <c r="B4" s="11">
        <v>77</v>
      </c>
      <c r="C4" s="11">
        <v>0.663548707962036</v>
      </c>
      <c r="D4" s="11">
        <v>0.0263123512268066</v>
      </c>
      <c r="E4" s="11">
        <v>10</v>
      </c>
      <c r="F4" s="11">
        <v>7</v>
      </c>
      <c r="G4" s="11">
        <v>0</v>
      </c>
      <c r="H4" s="11">
        <v>3</v>
      </c>
      <c r="I4" s="11">
        <v>1</v>
      </c>
      <c r="J4" s="11">
        <v>0.588235294117647</v>
      </c>
      <c r="K4" s="11">
        <v>0.740740740740741</v>
      </c>
      <c r="L4" s="11">
        <v>0.7</v>
      </c>
      <c r="M4" s="11">
        <v>0.3</v>
      </c>
      <c r="N4" s="11">
        <v>0.65</v>
      </c>
    </row>
    <row r="5" spans="1:14">
      <c r="A5" s="6">
        <v>84</v>
      </c>
      <c r="B5" s="7">
        <v>84</v>
      </c>
      <c r="C5" s="7">
        <v>0.710006833076477</v>
      </c>
      <c r="D5" s="7">
        <v>0.00908374786376953</v>
      </c>
      <c r="E5" s="7">
        <v>10</v>
      </c>
      <c r="F5" s="7">
        <v>5</v>
      </c>
      <c r="G5" s="7">
        <v>0</v>
      </c>
      <c r="H5" s="7">
        <v>5</v>
      </c>
      <c r="I5" s="7">
        <v>1</v>
      </c>
      <c r="J5" s="7">
        <v>0.666666666666667</v>
      </c>
      <c r="K5" s="7">
        <v>0.8</v>
      </c>
      <c r="L5" s="7">
        <v>0.5</v>
      </c>
      <c r="M5" s="7">
        <v>0.5</v>
      </c>
      <c r="N5" s="7">
        <v>0.75</v>
      </c>
    </row>
    <row r="6" spans="1:14">
      <c r="A6" s="6">
        <v>67</v>
      </c>
      <c r="B6" s="7">
        <v>67</v>
      </c>
      <c r="C6" s="7">
        <v>0.726960897445679</v>
      </c>
      <c r="D6" s="7">
        <v>0.0244230031967163</v>
      </c>
      <c r="E6" s="7">
        <v>10</v>
      </c>
      <c r="F6" s="7">
        <v>7</v>
      </c>
      <c r="G6" s="7">
        <v>0</v>
      </c>
      <c r="H6" s="7">
        <v>3</v>
      </c>
      <c r="I6" s="7">
        <v>1</v>
      </c>
      <c r="J6" s="7">
        <v>0.588235294117647</v>
      </c>
      <c r="K6" s="7">
        <v>0.740740740740741</v>
      </c>
      <c r="L6" s="7">
        <v>0.7</v>
      </c>
      <c r="M6" s="7">
        <v>0.3</v>
      </c>
      <c r="N6" s="7">
        <v>0.65</v>
      </c>
    </row>
    <row r="7" spans="1:14">
      <c r="A7" s="6">
        <v>65</v>
      </c>
      <c r="B7" s="7">
        <v>65</v>
      </c>
      <c r="C7" s="7">
        <v>0.745096802711487</v>
      </c>
      <c r="D7" s="7">
        <v>0.034243106842041</v>
      </c>
      <c r="E7" s="7">
        <v>10</v>
      </c>
      <c r="F7" s="7">
        <v>4</v>
      </c>
      <c r="G7" s="7">
        <v>0</v>
      </c>
      <c r="H7" s="7">
        <v>6</v>
      </c>
      <c r="I7" s="7">
        <v>1</v>
      </c>
      <c r="J7" s="7">
        <v>0.714285714285714</v>
      </c>
      <c r="K7" s="7">
        <v>0.833333333333333</v>
      </c>
      <c r="L7" s="7">
        <v>0.4</v>
      </c>
      <c r="M7" s="7">
        <v>0.6</v>
      </c>
      <c r="N7" s="7">
        <v>0.8</v>
      </c>
    </row>
    <row r="8" s="2" customFormat="1" spans="1:14">
      <c r="A8" s="10">
        <v>5</v>
      </c>
      <c r="B8" s="11">
        <v>5</v>
      </c>
      <c r="C8" s="11">
        <v>0.759477138519287</v>
      </c>
      <c r="D8" s="11">
        <v>0.0228502750396729</v>
      </c>
      <c r="E8" s="11">
        <v>10</v>
      </c>
      <c r="F8" s="11">
        <v>6</v>
      </c>
      <c r="G8" s="11">
        <v>0</v>
      </c>
      <c r="H8" s="11">
        <v>4</v>
      </c>
      <c r="I8" s="11">
        <v>1</v>
      </c>
      <c r="J8" s="11">
        <v>0.625</v>
      </c>
      <c r="K8" s="11">
        <v>0.769230769230769</v>
      </c>
      <c r="L8" s="11">
        <v>0.6</v>
      </c>
      <c r="M8" s="11">
        <v>0.4</v>
      </c>
      <c r="N8" s="11">
        <v>0.7</v>
      </c>
    </row>
    <row r="9" customFormat="1" spans="1:14">
      <c r="A9" s="6">
        <v>26</v>
      </c>
      <c r="B9" s="7">
        <v>26</v>
      </c>
      <c r="C9" s="7">
        <v>0.814105629920959</v>
      </c>
      <c r="D9" s="7">
        <v>0.123190999031067</v>
      </c>
      <c r="E9" s="7">
        <v>10</v>
      </c>
      <c r="F9" s="7">
        <v>9</v>
      </c>
      <c r="G9" s="7">
        <v>0</v>
      </c>
      <c r="H9" s="7">
        <v>1</v>
      </c>
      <c r="I9" s="7">
        <v>1</v>
      </c>
      <c r="J9" s="7">
        <v>0.526315789473684</v>
      </c>
      <c r="K9" s="7">
        <v>0.689655172413793</v>
      </c>
      <c r="L9" s="7">
        <v>0.9</v>
      </c>
      <c r="M9" s="7">
        <v>0.1</v>
      </c>
      <c r="N9" s="7">
        <v>0.55</v>
      </c>
    </row>
    <row r="10" spans="1:14">
      <c r="A10" s="6">
        <v>58</v>
      </c>
      <c r="B10" s="7">
        <v>58</v>
      </c>
      <c r="C10" s="7">
        <v>0.766217112541199</v>
      </c>
      <c r="D10" s="7">
        <v>0.0799874067306519</v>
      </c>
      <c r="E10" s="7">
        <v>10</v>
      </c>
      <c r="F10" s="7">
        <v>4</v>
      </c>
      <c r="G10" s="7">
        <v>0</v>
      </c>
      <c r="H10" s="7">
        <v>6</v>
      </c>
      <c r="I10" s="7">
        <v>1</v>
      </c>
      <c r="J10" s="7">
        <v>0.714285714285714</v>
      </c>
      <c r="K10" s="7">
        <v>0.833333333333333</v>
      </c>
      <c r="L10" s="7">
        <v>0.4</v>
      </c>
      <c r="M10" s="7">
        <v>0.6</v>
      </c>
      <c r="N10" s="7">
        <v>0.8</v>
      </c>
    </row>
    <row r="11" spans="1:14">
      <c r="A11" s="6">
        <v>46</v>
      </c>
      <c r="B11" s="7">
        <v>46</v>
      </c>
      <c r="C11" s="7">
        <v>0.768467903137207</v>
      </c>
      <c r="D11" s="7">
        <v>0.089962363243103</v>
      </c>
      <c r="E11" s="7">
        <v>10</v>
      </c>
      <c r="F11" s="7">
        <v>8</v>
      </c>
      <c r="G11" s="7">
        <v>0</v>
      </c>
      <c r="H11" s="7">
        <v>2</v>
      </c>
      <c r="I11" s="7">
        <v>1</v>
      </c>
      <c r="J11" s="7">
        <v>0.555555555555556</v>
      </c>
      <c r="K11" s="7">
        <v>0.714285714285714</v>
      </c>
      <c r="L11" s="7">
        <v>0.8</v>
      </c>
      <c r="M11" s="7">
        <v>0.2</v>
      </c>
      <c r="N11" s="7">
        <v>0.6</v>
      </c>
    </row>
    <row r="12" spans="1:14">
      <c r="A12" s="6">
        <v>90</v>
      </c>
      <c r="B12" s="7">
        <v>90</v>
      </c>
      <c r="C12" s="7">
        <v>0.805208325386047</v>
      </c>
      <c r="D12" s="7">
        <v>0.158805131912231</v>
      </c>
      <c r="E12" s="7">
        <v>9</v>
      </c>
      <c r="F12" s="7">
        <v>7</v>
      </c>
      <c r="G12" s="7">
        <v>1</v>
      </c>
      <c r="H12" s="7">
        <v>3</v>
      </c>
      <c r="I12" s="7">
        <v>0.9</v>
      </c>
      <c r="J12" s="7">
        <v>0.5625</v>
      </c>
      <c r="K12" s="7">
        <v>0.692307692307692</v>
      </c>
      <c r="L12" s="7">
        <v>0.7</v>
      </c>
      <c r="M12" s="7">
        <v>0.2</v>
      </c>
      <c r="N12" s="7">
        <v>0.6</v>
      </c>
    </row>
    <row r="13" spans="1:14">
      <c r="A13" s="6">
        <v>76</v>
      </c>
      <c r="B13" s="7">
        <v>76</v>
      </c>
      <c r="C13" s="7">
        <v>0.827271580696106</v>
      </c>
      <c r="D13" s="7">
        <v>0.122797250747681</v>
      </c>
      <c r="E13" s="7">
        <v>10</v>
      </c>
      <c r="F13" s="7">
        <v>5</v>
      </c>
      <c r="G13" s="7">
        <v>0</v>
      </c>
      <c r="H13" s="7">
        <v>5</v>
      </c>
      <c r="I13" s="7">
        <v>1</v>
      </c>
      <c r="J13" s="7">
        <v>0.666666666666667</v>
      </c>
      <c r="K13" s="7">
        <v>0.8</v>
      </c>
      <c r="L13" s="7">
        <v>0.5</v>
      </c>
      <c r="M13" s="7">
        <v>0.5</v>
      </c>
      <c r="N13" s="7">
        <v>0.75</v>
      </c>
    </row>
    <row r="14" spans="1:14">
      <c r="A14" s="6">
        <v>81</v>
      </c>
      <c r="B14" s="7">
        <v>81</v>
      </c>
      <c r="C14" s="7">
        <v>0.777614712715149</v>
      </c>
      <c r="D14" s="7">
        <v>0.0385898351669312</v>
      </c>
      <c r="E14" s="7">
        <v>10</v>
      </c>
      <c r="F14" s="7">
        <v>4</v>
      </c>
      <c r="G14" s="7">
        <v>0</v>
      </c>
      <c r="H14" s="7">
        <v>6</v>
      </c>
      <c r="I14" s="7">
        <v>1</v>
      </c>
      <c r="J14" s="7">
        <v>0.714285714285714</v>
      </c>
      <c r="K14" s="7">
        <v>0.833333333333333</v>
      </c>
      <c r="L14" s="7">
        <v>0.4</v>
      </c>
      <c r="M14" s="7">
        <v>0.6</v>
      </c>
      <c r="N14" s="7">
        <v>0.8</v>
      </c>
    </row>
    <row r="15" spans="1:14">
      <c r="A15" s="6">
        <v>52</v>
      </c>
      <c r="B15" s="7">
        <v>52</v>
      </c>
      <c r="C15" s="7">
        <v>0.76999843120575</v>
      </c>
      <c r="D15" s="7">
        <v>0.212963461875915</v>
      </c>
      <c r="E15" s="7">
        <v>10</v>
      </c>
      <c r="F15" s="7">
        <v>6</v>
      </c>
      <c r="G15" s="7">
        <v>0</v>
      </c>
      <c r="H15" s="7">
        <v>4</v>
      </c>
      <c r="I15" s="7">
        <v>1</v>
      </c>
      <c r="J15" s="7">
        <v>0.625</v>
      </c>
      <c r="K15" s="7">
        <v>0.769230769230769</v>
      </c>
      <c r="L15" s="7">
        <v>0.6</v>
      </c>
      <c r="M15" s="7">
        <v>0.4</v>
      </c>
      <c r="N15" s="7">
        <v>0.7</v>
      </c>
    </row>
    <row r="16" s="2" customFormat="1" spans="1:14">
      <c r="A16" s="10">
        <v>49</v>
      </c>
      <c r="B16" s="11">
        <v>49</v>
      </c>
      <c r="C16" s="11">
        <v>0.783710598945618</v>
      </c>
      <c r="D16" s="11">
        <v>0.189907193183899</v>
      </c>
      <c r="E16" s="11">
        <v>10</v>
      </c>
      <c r="F16" s="11">
        <v>6</v>
      </c>
      <c r="G16" s="11">
        <v>0</v>
      </c>
      <c r="H16" s="11">
        <v>4</v>
      </c>
      <c r="I16" s="11">
        <v>1</v>
      </c>
      <c r="J16" s="11">
        <v>0.625</v>
      </c>
      <c r="K16" s="11">
        <v>0.769230769230769</v>
      </c>
      <c r="L16" s="11">
        <v>0.6</v>
      </c>
      <c r="M16" s="11">
        <v>0.4</v>
      </c>
      <c r="N16" s="11">
        <v>0.7</v>
      </c>
    </row>
    <row r="17" spans="1:14">
      <c r="A17" s="6">
        <v>43</v>
      </c>
      <c r="B17" s="7">
        <v>43</v>
      </c>
      <c r="C17" s="7">
        <v>0.888309717178345</v>
      </c>
      <c r="D17" s="7">
        <v>0.139370918273926</v>
      </c>
      <c r="E17" s="7">
        <v>10</v>
      </c>
      <c r="F17" s="7">
        <v>7</v>
      </c>
      <c r="G17" s="7">
        <v>0</v>
      </c>
      <c r="H17" s="7">
        <v>3</v>
      </c>
      <c r="I17" s="7">
        <v>1</v>
      </c>
      <c r="J17" s="7">
        <v>0.588235294117647</v>
      </c>
      <c r="K17" s="7">
        <v>0.740740740740741</v>
      </c>
      <c r="L17" s="7">
        <v>0.7</v>
      </c>
      <c r="M17" s="7">
        <v>0.3</v>
      </c>
      <c r="N17" s="7">
        <v>0.65</v>
      </c>
    </row>
    <row r="18" spans="1:14">
      <c r="A18" s="6">
        <v>48</v>
      </c>
      <c r="B18" s="7">
        <v>48</v>
      </c>
      <c r="C18" s="7">
        <v>0.880075216293335</v>
      </c>
      <c r="D18" s="7">
        <v>0.114109992980957</v>
      </c>
      <c r="E18" s="7">
        <v>10</v>
      </c>
      <c r="F18" s="7">
        <v>5</v>
      </c>
      <c r="G18" s="7">
        <v>0</v>
      </c>
      <c r="H18" s="7">
        <v>5</v>
      </c>
      <c r="I18" s="7">
        <v>1</v>
      </c>
      <c r="J18" s="7">
        <v>0.666666666666667</v>
      </c>
      <c r="K18" s="7">
        <v>0.8</v>
      </c>
      <c r="L18" s="7">
        <v>0.5</v>
      </c>
      <c r="M18" s="7">
        <v>0.5</v>
      </c>
      <c r="N18" s="7">
        <v>0.75</v>
      </c>
    </row>
    <row r="19" spans="1:14">
      <c r="A19" s="6">
        <v>14</v>
      </c>
      <c r="B19" s="7">
        <v>14</v>
      </c>
      <c r="C19" s="7">
        <v>0.890965580940247</v>
      </c>
      <c r="D19" s="7">
        <v>0.157147407531738</v>
      </c>
      <c r="E19" s="7">
        <v>10</v>
      </c>
      <c r="F19" s="7">
        <v>5</v>
      </c>
      <c r="G19" s="7">
        <v>0</v>
      </c>
      <c r="H19" s="7">
        <v>5</v>
      </c>
      <c r="I19" s="7">
        <v>1</v>
      </c>
      <c r="J19" s="7">
        <v>0.666666666666667</v>
      </c>
      <c r="K19" s="7">
        <v>0.8</v>
      </c>
      <c r="L19" s="7">
        <v>0.5</v>
      </c>
      <c r="M19" s="7">
        <v>0.5</v>
      </c>
      <c r="N19" s="7">
        <v>0.75</v>
      </c>
    </row>
    <row r="20" s="2" customFormat="1" spans="1:14">
      <c r="A20" s="10">
        <v>63</v>
      </c>
      <c r="B20" s="11">
        <v>63</v>
      </c>
      <c r="C20" s="11">
        <v>0.882025837898254</v>
      </c>
      <c r="D20" s="11">
        <v>0.179218649864197</v>
      </c>
      <c r="E20" s="11">
        <v>10</v>
      </c>
      <c r="F20" s="11">
        <v>8</v>
      </c>
      <c r="G20" s="11">
        <v>0</v>
      </c>
      <c r="H20" s="11">
        <v>2</v>
      </c>
      <c r="I20" s="11">
        <v>1</v>
      </c>
      <c r="J20" s="11">
        <v>0.555555555555556</v>
      </c>
      <c r="K20" s="11">
        <v>0.714285714285714</v>
      </c>
      <c r="L20" s="11">
        <v>0.8</v>
      </c>
      <c r="M20" s="11">
        <v>0.2</v>
      </c>
      <c r="N20" s="11">
        <v>0.6</v>
      </c>
    </row>
    <row r="21" spans="1:14">
      <c r="A21" s="6">
        <v>10</v>
      </c>
      <c r="B21" s="7">
        <v>10</v>
      </c>
      <c r="C21" s="7">
        <v>0.942210555076599</v>
      </c>
      <c r="D21" s="7">
        <v>0.160889387130737</v>
      </c>
      <c r="E21" s="7">
        <v>10</v>
      </c>
      <c r="F21" s="7">
        <v>4</v>
      </c>
      <c r="G21" s="7">
        <v>0</v>
      </c>
      <c r="H21" s="7">
        <v>6</v>
      </c>
      <c r="I21" s="7">
        <v>1</v>
      </c>
      <c r="J21" s="7">
        <v>0.714285714285714</v>
      </c>
      <c r="K21" s="7">
        <v>0.833333333333333</v>
      </c>
      <c r="L21" s="7">
        <v>0.4</v>
      </c>
      <c r="M21" s="7">
        <v>0.6</v>
      </c>
      <c r="N21" s="7">
        <v>0.8</v>
      </c>
    </row>
    <row r="22" spans="1:14">
      <c r="A22" s="6">
        <v>71</v>
      </c>
      <c r="B22" s="7">
        <v>71</v>
      </c>
      <c r="C22" s="7">
        <v>0.962655186653137</v>
      </c>
      <c r="D22" s="7">
        <v>0.0840179920196533</v>
      </c>
      <c r="E22" s="7">
        <v>10</v>
      </c>
      <c r="F22" s="7">
        <v>6</v>
      </c>
      <c r="G22" s="7">
        <v>0</v>
      </c>
      <c r="H22" s="7">
        <v>4</v>
      </c>
      <c r="I22" s="7">
        <v>1</v>
      </c>
      <c r="J22" s="7">
        <v>0.625</v>
      </c>
      <c r="K22" s="7">
        <v>0.769230769230769</v>
      </c>
      <c r="L22" s="7">
        <v>0.6</v>
      </c>
      <c r="M22" s="7">
        <v>0.4</v>
      </c>
      <c r="N22" s="7">
        <v>0.7</v>
      </c>
    </row>
    <row r="23" s="2" customFormat="1" spans="1:14">
      <c r="A23" s="10">
        <v>33</v>
      </c>
      <c r="B23" s="11">
        <v>33</v>
      </c>
      <c r="C23" s="11">
        <v>0.972739696502686</v>
      </c>
      <c r="D23" s="11">
        <v>0.0680270195007324</v>
      </c>
      <c r="E23" s="11">
        <v>10</v>
      </c>
      <c r="F23" s="11">
        <v>7</v>
      </c>
      <c r="G23" s="11">
        <v>0</v>
      </c>
      <c r="H23" s="11">
        <v>3</v>
      </c>
      <c r="I23" s="11">
        <v>1</v>
      </c>
      <c r="J23" s="11">
        <v>0.588235294117647</v>
      </c>
      <c r="K23" s="11">
        <v>0.740740740740741</v>
      </c>
      <c r="L23" s="11">
        <v>0.7</v>
      </c>
      <c r="M23" s="11">
        <v>0.3</v>
      </c>
      <c r="N23" s="11">
        <v>0.65</v>
      </c>
    </row>
    <row r="24" spans="3:14">
      <c r="C24" s="5">
        <f>AVERAGE(C2:C23)</f>
        <v>0.800908240404996</v>
      </c>
      <c r="D24" s="5">
        <f>AVERAGE(D2:D23)</f>
        <v>0.0939855629747564</v>
      </c>
      <c r="J24" s="5">
        <f>AVERAGE(J2:J23)</f>
        <v>0.625328779837294</v>
      </c>
      <c r="K24" s="5">
        <f>AVERAGE(K2:K23)</f>
        <v>0.76669409772858</v>
      </c>
      <c r="L24" s="5">
        <f>AVERAGE(L2:L23)</f>
        <v>0.609090909090909</v>
      </c>
      <c r="M24" s="5">
        <f>AVERAGE(M2:M23)</f>
        <v>0.386363636363636</v>
      </c>
      <c r="N24" s="5">
        <f>AVERAGE(N2:N23)</f>
        <v>0.693181818181818</v>
      </c>
    </row>
    <row r="26" spans="3:8">
      <c r="C26" s="12" t="s">
        <v>13</v>
      </c>
      <c r="D26" s="5" t="s">
        <v>14</v>
      </c>
      <c r="E26" s="5"/>
      <c r="F26" s="13" t="s">
        <v>26</v>
      </c>
      <c r="G26" s="14"/>
      <c r="H26" s="14"/>
    </row>
    <row r="27" s="14" customFormat="1" spans="3:6">
      <c r="C27" s="13" t="s">
        <v>15</v>
      </c>
      <c r="D27" s="13">
        <f>COUNTIF(C2:C23,"&lt;0.46")-COUNTIF(C2:C23,"&lt;0.385")</f>
        <v>0</v>
      </c>
      <c r="E27" s="13"/>
      <c r="F27" s="15"/>
    </row>
    <row r="28" s="14" customFormat="1" spans="3:8">
      <c r="C28" s="13" t="s">
        <v>16</v>
      </c>
      <c r="D28" s="13">
        <f>COUNTIF(C2:C23,"&lt;0.535")-COUNTIF(C2:C23,"&lt;0.46")</f>
        <v>0</v>
      </c>
      <c r="E28" s="13"/>
      <c r="F28" s="15">
        <v>0.04</v>
      </c>
      <c r="G28" s="14">
        <v>-20</v>
      </c>
      <c r="H28" s="14">
        <v>480</v>
      </c>
    </row>
    <row r="29" s="14" customFormat="1" spans="3:8">
      <c r="C29" s="13" t="s">
        <v>17</v>
      </c>
      <c r="D29" s="13">
        <f>COUNTIF(C2:C23,"&lt;0.61")-COUNTIF(C2:C23,"&lt;0.535")</f>
        <v>0</v>
      </c>
      <c r="E29" s="13"/>
      <c r="F29" s="15">
        <v>0.08</v>
      </c>
      <c r="G29" s="14">
        <v>-40</v>
      </c>
      <c r="H29" s="14">
        <v>460</v>
      </c>
    </row>
    <row r="30" s="3" customFormat="1" spans="3:8">
      <c r="C30" s="16" t="s">
        <v>18</v>
      </c>
      <c r="D30" s="16">
        <f>COUNTIF(C2:C23,"&lt;0.685")-COUNTIF(C2:C23,"&lt;0.61")</f>
        <v>3</v>
      </c>
      <c r="E30" s="16">
        <v>3</v>
      </c>
      <c r="F30" s="15">
        <v>0.12</v>
      </c>
      <c r="G30" s="14">
        <v>-60</v>
      </c>
      <c r="H30" s="14">
        <v>440</v>
      </c>
    </row>
    <row r="31" s="14" customFormat="1" spans="3:8">
      <c r="C31" s="13" t="s">
        <v>19</v>
      </c>
      <c r="D31" s="13">
        <f>COUNTIF(C2:C23,"&lt;0.76")-COUNTIF(C2:C23,"&lt;0.685")</f>
        <v>4</v>
      </c>
      <c r="E31" s="5">
        <v>5</v>
      </c>
      <c r="F31" s="15">
        <v>0.16</v>
      </c>
      <c r="G31" s="18">
        <v>-80</v>
      </c>
      <c r="H31" s="18">
        <v>420</v>
      </c>
    </row>
    <row r="32" s="4" customFormat="1" spans="3:5">
      <c r="C32" s="17" t="s">
        <v>20</v>
      </c>
      <c r="D32" s="17">
        <f>COUNTIF(C2:C23,"&lt;0.835")-COUNTIF(C2:C23,"&lt;0.76")</f>
        <v>8</v>
      </c>
      <c r="E32" s="17">
        <v>9</v>
      </c>
    </row>
    <row r="33" s="14" customFormat="1" spans="3:5">
      <c r="C33" s="13" t="s">
        <v>21</v>
      </c>
      <c r="D33" s="13">
        <f>COUNTIF(C2:C23,"&lt;0.91")-COUNTIF(C2:C23,"&lt;0.835")</f>
        <v>4</v>
      </c>
      <c r="E33" s="5">
        <v>5</v>
      </c>
    </row>
    <row r="34" s="3" customFormat="1" spans="3:5">
      <c r="C34" s="16" t="s">
        <v>22</v>
      </c>
      <c r="D34" s="16">
        <f>COUNTIF(C2:C23,"&lt;0.985")-COUNTIF(C2:C23,"&lt;0.91")</f>
        <v>3</v>
      </c>
      <c r="E34" s="16">
        <v>3</v>
      </c>
    </row>
    <row r="35" spans="3:5">
      <c r="C35" s="5" t="s">
        <v>23</v>
      </c>
      <c r="D35" s="5">
        <f>COUNTIF(C2:C23,"&lt;1.06")-COUNTIF(C2:C23,"&lt;0.985")</f>
        <v>0</v>
      </c>
      <c r="E35" s="5"/>
    </row>
    <row r="36" spans="3:5">
      <c r="C36" s="5" t="s">
        <v>24</v>
      </c>
      <c r="D36" s="5">
        <f>COUNTIF(C2:C23,"&lt;1.135")-COUNTIF(C2:C23,"&lt;1.06")</f>
        <v>0</v>
      </c>
      <c r="E36" s="5"/>
    </row>
    <row r="37" spans="3:5">
      <c r="C37" s="5" t="s">
        <v>25</v>
      </c>
      <c r="D37" s="5">
        <f>COUNTIF(C2:C23,"&lt;1.21")-COUNTIF(C2:C23,"&lt;1.135")</f>
        <v>0</v>
      </c>
      <c r="E37" s="5"/>
    </row>
    <row r="38" spans="7:8">
      <c r="G38" s="5">
        <v>0.57</v>
      </c>
      <c r="H38" s="5">
        <v>0.041</v>
      </c>
    </row>
    <row r="39" spans="7:8">
      <c r="G39" s="5">
        <v>0.725</v>
      </c>
      <c r="H39" s="5">
        <v>0.076</v>
      </c>
    </row>
    <row r="40" spans="7:8">
      <c r="G40" s="5">
        <v>0.801</v>
      </c>
      <c r="H40" s="5">
        <v>0.094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2"/>
  <sheetViews>
    <sheetView topLeftCell="A7" workbookViewId="0">
      <selection activeCell="C31" sqref="C31:D35"/>
    </sheetView>
  </sheetViews>
  <sheetFormatPr defaultColWidth="9" defaultRowHeight="13.5"/>
  <cols>
    <col min="3" max="4" width="16.8833333333333" customWidth="1"/>
    <col min="10" max="11" width="12.6333333333333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>
      <c r="A2" s="6">
        <v>39</v>
      </c>
      <c r="B2" s="7">
        <v>39</v>
      </c>
      <c r="C2" s="7">
        <v>0.573268890380859</v>
      </c>
      <c r="D2" s="7">
        <v>0.126465439796448</v>
      </c>
      <c r="E2" s="7">
        <v>10</v>
      </c>
      <c r="F2" s="7">
        <v>6</v>
      </c>
      <c r="G2" s="7">
        <v>0</v>
      </c>
      <c r="H2" s="7">
        <v>4</v>
      </c>
      <c r="I2" s="7">
        <v>1</v>
      </c>
      <c r="J2" s="7">
        <v>0.625</v>
      </c>
      <c r="K2" s="7">
        <v>0.769230769230769</v>
      </c>
      <c r="L2" s="7">
        <v>0.6</v>
      </c>
      <c r="M2" s="7">
        <v>0.4</v>
      </c>
      <c r="N2" s="7">
        <v>0.7</v>
      </c>
    </row>
    <row r="3" spans="1:14">
      <c r="A3" s="6">
        <v>21</v>
      </c>
      <c r="B3" s="7">
        <v>21</v>
      </c>
      <c r="C3" s="7">
        <v>0.58139967918396</v>
      </c>
      <c r="D3" s="7">
        <v>0.0861740112304687</v>
      </c>
      <c r="E3" s="7">
        <v>10</v>
      </c>
      <c r="F3" s="7">
        <v>2</v>
      </c>
      <c r="G3" s="7">
        <v>0</v>
      </c>
      <c r="H3" s="7">
        <v>8</v>
      </c>
      <c r="I3" s="7">
        <v>1</v>
      </c>
      <c r="J3" s="7">
        <v>0.833333333333333</v>
      </c>
      <c r="K3" s="7">
        <v>0.909090909090909</v>
      </c>
      <c r="L3" s="7">
        <v>0.2</v>
      </c>
      <c r="M3" s="7">
        <v>0.8</v>
      </c>
      <c r="N3" s="7">
        <v>0.9</v>
      </c>
    </row>
    <row r="4" s="2" customFormat="1" spans="1:14">
      <c r="A4" s="10">
        <v>4</v>
      </c>
      <c r="B4" s="11">
        <v>4</v>
      </c>
      <c r="C4" s="11">
        <v>0.600152254104614</v>
      </c>
      <c r="D4" s="11">
        <v>0.0940033197402954</v>
      </c>
      <c r="E4" s="11">
        <v>10</v>
      </c>
      <c r="F4" s="11">
        <v>8</v>
      </c>
      <c r="G4" s="11">
        <v>0</v>
      </c>
      <c r="H4" s="11">
        <v>2</v>
      </c>
      <c r="I4" s="11">
        <v>1</v>
      </c>
      <c r="J4" s="11">
        <v>0.555555555555556</v>
      </c>
      <c r="K4" s="11">
        <v>0.714285714285714</v>
      </c>
      <c r="L4" s="11">
        <v>0.8</v>
      </c>
      <c r="M4" s="11">
        <v>0.2</v>
      </c>
      <c r="N4" s="11">
        <v>0.6</v>
      </c>
    </row>
    <row r="5" spans="1:14">
      <c r="A5" s="6">
        <v>31</v>
      </c>
      <c r="B5" s="7">
        <v>31</v>
      </c>
      <c r="C5" s="7">
        <v>0.662692546844482</v>
      </c>
      <c r="D5" s="7">
        <v>0.0293089151382446</v>
      </c>
      <c r="E5" s="7">
        <v>10</v>
      </c>
      <c r="F5" s="7">
        <v>6</v>
      </c>
      <c r="G5" s="7">
        <v>0</v>
      </c>
      <c r="H5" s="7">
        <v>4</v>
      </c>
      <c r="I5" s="7">
        <v>1</v>
      </c>
      <c r="J5" s="7">
        <v>0.625</v>
      </c>
      <c r="K5" s="7">
        <v>0.769230769230769</v>
      </c>
      <c r="L5" s="7">
        <v>0.6</v>
      </c>
      <c r="M5" s="7">
        <v>0.4</v>
      </c>
      <c r="N5" s="7">
        <v>0.7</v>
      </c>
    </row>
    <row r="6" spans="1:14">
      <c r="A6" s="6">
        <v>77</v>
      </c>
      <c r="B6" s="7">
        <v>77</v>
      </c>
      <c r="C6" s="7">
        <v>0.663548707962036</v>
      </c>
      <c r="D6" s="7">
        <v>0.0263123512268066</v>
      </c>
      <c r="E6" s="7">
        <v>10</v>
      </c>
      <c r="F6" s="7">
        <v>7</v>
      </c>
      <c r="G6" s="7">
        <v>0</v>
      </c>
      <c r="H6" s="7">
        <v>3</v>
      </c>
      <c r="I6" s="7">
        <v>1</v>
      </c>
      <c r="J6" s="7">
        <v>0.588235294117647</v>
      </c>
      <c r="K6" s="7">
        <v>0.740740740740741</v>
      </c>
      <c r="L6" s="7">
        <v>0.7</v>
      </c>
      <c r="M6" s="7">
        <v>0.3</v>
      </c>
      <c r="N6" s="7">
        <v>0.65</v>
      </c>
    </row>
    <row r="7" spans="1:14">
      <c r="A7" s="6">
        <v>98</v>
      </c>
      <c r="B7" s="7">
        <v>98</v>
      </c>
      <c r="C7" s="7">
        <v>0.665632247924805</v>
      </c>
      <c r="D7" s="7">
        <v>0.0312886238098145</v>
      </c>
      <c r="E7" s="7">
        <v>10</v>
      </c>
      <c r="F7" s="7">
        <v>3</v>
      </c>
      <c r="G7" s="7">
        <v>0</v>
      </c>
      <c r="H7" s="7">
        <v>7</v>
      </c>
      <c r="I7" s="7">
        <v>1</v>
      </c>
      <c r="J7" s="7">
        <v>0.769230769230769</v>
      </c>
      <c r="K7" s="7">
        <v>0.869565217391304</v>
      </c>
      <c r="L7" s="7">
        <v>0.3</v>
      </c>
      <c r="M7" s="7">
        <v>0.7</v>
      </c>
      <c r="N7" s="7">
        <v>0.85</v>
      </c>
    </row>
    <row r="8" spans="1:14">
      <c r="A8" s="6">
        <v>11</v>
      </c>
      <c r="B8" s="7">
        <v>11</v>
      </c>
      <c r="C8" s="7">
        <v>0.682506084442139</v>
      </c>
      <c r="D8" s="7">
        <v>0.0313220024108887</v>
      </c>
      <c r="E8" s="7">
        <v>10</v>
      </c>
      <c r="F8" s="7">
        <v>6</v>
      </c>
      <c r="G8" s="7">
        <v>0</v>
      </c>
      <c r="H8" s="7">
        <v>4</v>
      </c>
      <c r="I8" s="7">
        <v>1</v>
      </c>
      <c r="J8" s="7">
        <v>0.625</v>
      </c>
      <c r="K8" s="7">
        <v>0.769230769230769</v>
      </c>
      <c r="L8" s="7">
        <v>0.6</v>
      </c>
      <c r="M8" s="7">
        <v>0.4</v>
      </c>
      <c r="N8" s="7">
        <v>0.7</v>
      </c>
    </row>
    <row r="9" s="2" customFormat="1" spans="1:14">
      <c r="A9" s="10">
        <v>74</v>
      </c>
      <c r="B9" s="11">
        <v>74</v>
      </c>
      <c r="C9" s="11">
        <v>0.682772517204285</v>
      </c>
      <c r="D9" s="11">
        <v>0.0363733768463135</v>
      </c>
      <c r="E9" s="11">
        <v>10</v>
      </c>
      <c r="F9" s="11">
        <v>5</v>
      </c>
      <c r="G9" s="11">
        <v>0</v>
      </c>
      <c r="H9" s="11">
        <v>5</v>
      </c>
      <c r="I9" s="11">
        <v>1</v>
      </c>
      <c r="J9" s="11">
        <v>0.666666666666667</v>
      </c>
      <c r="K9" s="11">
        <v>0.8</v>
      </c>
      <c r="L9" s="11">
        <v>0.5</v>
      </c>
      <c r="M9" s="11">
        <v>0.5</v>
      </c>
      <c r="N9" s="11">
        <v>0.75</v>
      </c>
    </row>
    <row r="10" spans="1:14">
      <c r="A10" s="6">
        <v>45</v>
      </c>
      <c r="B10" s="7">
        <v>45</v>
      </c>
      <c r="C10" s="7">
        <v>0.688619375228882</v>
      </c>
      <c r="D10" s="7">
        <v>0.0580793619155884</v>
      </c>
      <c r="E10" s="7">
        <v>10</v>
      </c>
      <c r="F10" s="7">
        <v>5</v>
      </c>
      <c r="G10" s="7">
        <v>0</v>
      </c>
      <c r="H10" s="7">
        <v>5</v>
      </c>
      <c r="I10" s="7">
        <v>1</v>
      </c>
      <c r="J10" s="7">
        <v>0.666666666666667</v>
      </c>
      <c r="K10" s="7">
        <v>0.8</v>
      </c>
      <c r="L10" s="7">
        <v>0.5</v>
      </c>
      <c r="M10" s="7">
        <v>0.5</v>
      </c>
      <c r="N10" s="7">
        <v>0.75</v>
      </c>
    </row>
    <row r="11" spans="1:14">
      <c r="A11" s="6">
        <v>57</v>
      </c>
      <c r="B11" s="7">
        <v>57</v>
      </c>
      <c r="C11" s="7">
        <v>0.703205585479736</v>
      </c>
      <c r="D11" s="7">
        <v>0.0240179300308228</v>
      </c>
      <c r="E11" s="7">
        <v>10</v>
      </c>
      <c r="F11" s="7">
        <v>4</v>
      </c>
      <c r="G11" s="7">
        <v>0</v>
      </c>
      <c r="H11" s="7">
        <v>6</v>
      </c>
      <c r="I11" s="7">
        <v>1</v>
      </c>
      <c r="J11" s="7">
        <v>0.714285714285714</v>
      </c>
      <c r="K11" s="7">
        <v>0.833333333333333</v>
      </c>
      <c r="L11" s="7">
        <v>0.4</v>
      </c>
      <c r="M11" s="7">
        <v>0.6</v>
      </c>
      <c r="N11" s="7">
        <v>0.8</v>
      </c>
    </row>
    <row r="12" spans="1:14">
      <c r="A12" s="6">
        <v>84</v>
      </c>
      <c r="B12" s="7">
        <v>84</v>
      </c>
      <c r="C12" s="7">
        <v>0.710006833076477</v>
      </c>
      <c r="D12" s="7">
        <v>0.00908374786376953</v>
      </c>
      <c r="E12" s="7">
        <v>10</v>
      </c>
      <c r="F12" s="7">
        <v>5</v>
      </c>
      <c r="G12" s="7">
        <v>0</v>
      </c>
      <c r="H12" s="7">
        <v>5</v>
      </c>
      <c r="I12" s="7">
        <v>1</v>
      </c>
      <c r="J12" s="7">
        <v>0.666666666666667</v>
      </c>
      <c r="K12" s="7">
        <v>0.8</v>
      </c>
      <c r="L12" s="7">
        <v>0.5</v>
      </c>
      <c r="M12" s="7">
        <v>0.5</v>
      </c>
      <c r="N12" s="7">
        <v>0.75</v>
      </c>
    </row>
    <row r="13" spans="1:14">
      <c r="A13" s="6">
        <v>42</v>
      </c>
      <c r="B13" s="7">
        <v>42</v>
      </c>
      <c r="C13" s="7">
        <v>0.711386680603027</v>
      </c>
      <c r="D13" s="7">
        <v>0.0427869558334351</v>
      </c>
      <c r="E13" s="7">
        <v>10</v>
      </c>
      <c r="F13" s="7">
        <v>7</v>
      </c>
      <c r="G13" s="7">
        <v>0</v>
      </c>
      <c r="H13" s="7">
        <v>3</v>
      </c>
      <c r="I13" s="7">
        <v>1</v>
      </c>
      <c r="J13" s="7">
        <v>0.588235294117647</v>
      </c>
      <c r="K13" s="7">
        <v>0.740740740740741</v>
      </c>
      <c r="L13" s="7">
        <v>0.7</v>
      </c>
      <c r="M13" s="7">
        <v>0.3</v>
      </c>
      <c r="N13" s="7">
        <v>0.65</v>
      </c>
    </row>
    <row r="14" spans="1:14">
      <c r="A14" s="6">
        <v>67</v>
      </c>
      <c r="B14" s="7">
        <v>67</v>
      </c>
      <c r="C14" s="7">
        <v>0.726960897445679</v>
      </c>
      <c r="D14" s="7">
        <v>0.0244230031967163</v>
      </c>
      <c r="E14" s="7">
        <v>10</v>
      </c>
      <c r="F14" s="7">
        <v>7</v>
      </c>
      <c r="G14" s="7">
        <v>0</v>
      </c>
      <c r="H14" s="7">
        <v>3</v>
      </c>
      <c r="I14" s="7">
        <v>1</v>
      </c>
      <c r="J14" s="7">
        <v>0.588235294117647</v>
      </c>
      <c r="K14" s="7">
        <v>0.740740740740741</v>
      </c>
      <c r="L14" s="7">
        <v>0.7</v>
      </c>
      <c r="M14" s="7">
        <v>0.3</v>
      </c>
      <c r="N14" s="7">
        <v>0.65</v>
      </c>
    </row>
    <row r="15" spans="1:14">
      <c r="A15" s="6">
        <v>27</v>
      </c>
      <c r="B15" s="7">
        <v>27</v>
      </c>
      <c r="C15" s="7">
        <v>0.728627681732178</v>
      </c>
      <c r="D15" s="7">
        <v>0.0502829551696777</v>
      </c>
      <c r="E15" s="7">
        <v>10</v>
      </c>
      <c r="F15" s="7">
        <v>6</v>
      </c>
      <c r="G15" s="7">
        <v>0</v>
      </c>
      <c r="H15" s="7">
        <v>4</v>
      </c>
      <c r="I15" s="7">
        <v>1</v>
      </c>
      <c r="J15" s="7">
        <v>0.625</v>
      </c>
      <c r="K15" s="7">
        <v>0.769230769230769</v>
      </c>
      <c r="L15" s="7">
        <v>0.6</v>
      </c>
      <c r="M15" s="7">
        <v>0.4</v>
      </c>
      <c r="N15" s="7">
        <v>0.7</v>
      </c>
    </row>
    <row r="16" spans="1:14">
      <c r="A16" s="6">
        <v>34</v>
      </c>
      <c r="B16" s="7">
        <v>34</v>
      </c>
      <c r="C16" s="7">
        <v>0.730022192001343</v>
      </c>
      <c r="D16" s="7">
        <v>0.0320318937301636</v>
      </c>
      <c r="E16" s="7">
        <v>10</v>
      </c>
      <c r="F16" s="7">
        <v>4</v>
      </c>
      <c r="G16" s="7">
        <v>0</v>
      </c>
      <c r="H16" s="7">
        <v>6</v>
      </c>
      <c r="I16" s="7">
        <v>1</v>
      </c>
      <c r="J16" s="7">
        <v>0.714285714285714</v>
      </c>
      <c r="K16" s="7">
        <v>0.833333333333333</v>
      </c>
      <c r="L16" s="7">
        <v>0.4</v>
      </c>
      <c r="M16" s="7">
        <v>0.6</v>
      </c>
      <c r="N16" s="7">
        <v>0.8</v>
      </c>
    </row>
    <row r="17" s="2" customFormat="1" spans="1:14">
      <c r="A17" s="10">
        <v>5</v>
      </c>
      <c r="B17" s="11">
        <v>5</v>
      </c>
      <c r="C17" s="11">
        <v>0.759477138519287</v>
      </c>
      <c r="D17" s="11">
        <v>0.0228502750396729</v>
      </c>
      <c r="E17" s="11">
        <v>10</v>
      </c>
      <c r="F17" s="11">
        <v>6</v>
      </c>
      <c r="G17" s="11">
        <v>0</v>
      </c>
      <c r="H17" s="11">
        <v>4</v>
      </c>
      <c r="I17" s="11">
        <v>1</v>
      </c>
      <c r="J17" s="11">
        <v>0.625</v>
      </c>
      <c r="K17" s="11">
        <v>0.769230769230769</v>
      </c>
      <c r="L17" s="11">
        <v>0.6</v>
      </c>
      <c r="M17" s="11">
        <v>0.4</v>
      </c>
      <c r="N17" s="11">
        <v>0.7</v>
      </c>
    </row>
    <row r="18" spans="1:14">
      <c r="A18" s="6">
        <v>15</v>
      </c>
      <c r="B18" s="7">
        <v>15</v>
      </c>
      <c r="C18" s="7">
        <v>0.776006937026978</v>
      </c>
      <c r="D18" s="7">
        <v>0.0995199680328369</v>
      </c>
      <c r="E18" s="7">
        <v>10</v>
      </c>
      <c r="F18" s="7">
        <v>6</v>
      </c>
      <c r="G18" s="7">
        <v>0</v>
      </c>
      <c r="H18" s="7">
        <v>4</v>
      </c>
      <c r="I18" s="7">
        <v>1</v>
      </c>
      <c r="J18" s="7">
        <v>0.625</v>
      </c>
      <c r="K18" s="7">
        <v>0.769230769230769</v>
      </c>
      <c r="L18" s="7">
        <v>0.6</v>
      </c>
      <c r="M18" s="7">
        <v>0.4</v>
      </c>
      <c r="N18" s="7">
        <v>0.7</v>
      </c>
    </row>
    <row r="19" spans="1:14">
      <c r="A19" s="6">
        <v>90</v>
      </c>
      <c r="B19" s="7">
        <v>90</v>
      </c>
      <c r="C19" s="7">
        <v>0.805208325386047</v>
      </c>
      <c r="D19" s="7">
        <v>0.158805131912231</v>
      </c>
      <c r="E19" s="7">
        <v>9</v>
      </c>
      <c r="F19" s="7">
        <v>7</v>
      </c>
      <c r="G19" s="7">
        <v>1</v>
      </c>
      <c r="H19" s="7">
        <v>3</v>
      </c>
      <c r="I19" s="7">
        <v>0.9</v>
      </c>
      <c r="J19" s="7">
        <v>0.5625</v>
      </c>
      <c r="K19" s="7">
        <v>0.692307692307692</v>
      </c>
      <c r="L19" s="7">
        <v>0.7</v>
      </c>
      <c r="M19" s="7">
        <v>0.2</v>
      </c>
      <c r="N19" s="7">
        <v>0.6</v>
      </c>
    </row>
    <row r="20" spans="1:14">
      <c r="A20" s="6">
        <v>49</v>
      </c>
      <c r="B20" s="7">
        <v>49</v>
      </c>
      <c r="C20" s="7">
        <v>0.783710598945618</v>
      </c>
      <c r="D20" s="7">
        <v>0.189907193183899</v>
      </c>
      <c r="E20" s="7">
        <v>10</v>
      </c>
      <c r="F20" s="7">
        <v>6</v>
      </c>
      <c r="G20" s="7">
        <v>0</v>
      </c>
      <c r="H20" s="7">
        <v>4</v>
      </c>
      <c r="I20" s="7">
        <v>1</v>
      </c>
      <c r="J20" s="7">
        <v>0.625</v>
      </c>
      <c r="K20" s="7">
        <v>0.769230769230769</v>
      </c>
      <c r="L20" s="7">
        <v>0.6</v>
      </c>
      <c r="M20" s="7">
        <v>0.4</v>
      </c>
      <c r="N20" s="7">
        <v>0.7</v>
      </c>
    </row>
    <row r="21" spans="1:14">
      <c r="A21" s="6">
        <v>52</v>
      </c>
      <c r="B21" s="7">
        <v>52</v>
      </c>
      <c r="C21" s="7">
        <v>0.76999843120575</v>
      </c>
      <c r="D21" s="7">
        <v>0.212963461875915</v>
      </c>
      <c r="E21" s="7">
        <v>10</v>
      </c>
      <c r="F21" s="7">
        <v>6</v>
      </c>
      <c r="G21" s="7">
        <v>0</v>
      </c>
      <c r="H21" s="7">
        <v>4</v>
      </c>
      <c r="I21" s="7">
        <v>1</v>
      </c>
      <c r="J21" s="7">
        <v>0.625</v>
      </c>
      <c r="K21" s="7">
        <v>0.769230769230769</v>
      </c>
      <c r="L21" s="7">
        <v>0.6</v>
      </c>
      <c r="M21" s="7">
        <v>0.4</v>
      </c>
      <c r="N21" s="7">
        <v>0.7</v>
      </c>
    </row>
    <row r="22" s="2" customFormat="1" spans="1:14">
      <c r="A22" s="10">
        <v>58</v>
      </c>
      <c r="B22" s="11">
        <v>58</v>
      </c>
      <c r="C22" s="11">
        <v>0.766217112541199</v>
      </c>
      <c r="D22" s="11">
        <v>0.0799874067306519</v>
      </c>
      <c r="E22" s="11">
        <v>10</v>
      </c>
      <c r="F22" s="11">
        <v>4</v>
      </c>
      <c r="G22" s="11">
        <v>0</v>
      </c>
      <c r="H22" s="11">
        <v>6</v>
      </c>
      <c r="I22" s="11">
        <v>1</v>
      </c>
      <c r="J22" s="11">
        <v>0.714285714285714</v>
      </c>
      <c r="K22" s="11">
        <v>0.833333333333333</v>
      </c>
      <c r="L22" s="11">
        <v>0.4</v>
      </c>
      <c r="M22" s="11">
        <v>0.6</v>
      </c>
      <c r="N22" s="11">
        <v>0.8</v>
      </c>
    </row>
    <row r="23" spans="1:14">
      <c r="A23" s="6">
        <v>63</v>
      </c>
      <c r="B23" s="7">
        <v>63</v>
      </c>
      <c r="C23" s="7">
        <v>0.882025837898254</v>
      </c>
      <c r="D23" s="7">
        <v>0.179218649864197</v>
      </c>
      <c r="E23" s="7">
        <v>10</v>
      </c>
      <c r="F23" s="7">
        <v>8</v>
      </c>
      <c r="G23" s="7">
        <v>0</v>
      </c>
      <c r="H23" s="7">
        <v>2</v>
      </c>
      <c r="I23" s="7">
        <v>1</v>
      </c>
      <c r="J23" s="7">
        <v>0.555555555555556</v>
      </c>
      <c r="K23" s="7">
        <v>0.714285714285714</v>
      </c>
      <c r="L23" s="7">
        <v>0.8</v>
      </c>
      <c r="M23" s="7">
        <v>0.2</v>
      </c>
      <c r="N23" s="7">
        <v>0.6</v>
      </c>
    </row>
    <row r="24" spans="1:14">
      <c r="A24" s="6">
        <v>43</v>
      </c>
      <c r="B24" s="7">
        <v>43</v>
      </c>
      <c r="C24" s="7">
        <v>0.888309717178345</v>
      </c>
      <c r="D24" s="7">
        <v>0.139370918273926</v>
      </c>
      <c r="E24" s="7">
        <v>10</v>
      </c>
      <c r="F24" s="7">
        <v>7</v>
      </c>
      <c r="G24" s="7">
        <v>0</v>
      </c>
      <c r="H24" s="7">
        <v>3</v>
      </c>
      <c r="I24" s="7">
        <v>1</v>
      </c>
      <c r="J24" s="7">
        <v>0.588235294117647</v>
      </c>
      <c r="K24" s="7">
        <v>0.740740740740741</v>
      </c>
      <c r="L24" s="7">
        <v>0.7</v>
      </c>
      <c r="M24" s="7">
        <v>0.3</v>
      </c>
      <c r="N24" s="7">
        <v>0.65</v>
      </c>
    </row>
    <row r="25" customFormat="1" spans="1:14">
      <c r="A25" s="6">
        <v>36</v>
      </c>
      <c r="B25" s="7">
        <v>36</v>
      </c>
      <c r="C25" s="7">
        <v>0.845277667045593</v>
      </c>
      <c r="D25" s="7">
        <v>0.0597842931747437</v>
      </c>
      <c r="E25" s="7">
        <v>10</v>
      </c>
      <c r="F25" s="7">
        <v>8</v>
      </c>
      <c r="G25" s="7">
        <v>0</v>
      </c>
      <c r="H25" s="7">
        <v>2</v>
      </c>
      <c r="I25" s="7">
        <v>1</v>
      </c>
      <c r="J25" s="7">
        <v>0.555555555555556</v>
      </c>
      <c r="K25" s="7">
        <v>0.714285714285714</v>
      </c>
      <c r="L25" s="7">
        <v>0.8</v>
      </c>
      <c r="M25" s="7">
        <v>0.2</v>
      </c>
      <c r="N25" s="7">
        <v>0.6</v>
      </c>
    </row>
    <row r="26" spans="3:14">
      <c r="C26" s="5">
        <f>AVERAGE(C2:C25)</f>
        <v>0.724459747473399</v>
      </c>
      <c r="D26" s="5">
        <f>AVERAGE(D2:D25)</f>
        <v>0.0768483827511469</v>
      </c>
      <c r="J26" s="5">
        <f>AVERAGE(J2:J25)</f>
        <v>0.638647045356604</v>
      </c>
      <c r="K26" s="5">
        <f>AVERAGE(K2:K25)</f>
        <v>0.776276253269007</v>
      </c>
      <c r="L26" s="5">
        <f>AVERAGE(L2:L25)</f>
        <v>0.579166666666667</v>
      </c>
      <c r="M26" s="5">
        <f>AVERAGE(M2:M25)</f>
        <v>0.416666666666667</v>
      </c>
      <c r="N26" s="5">
        <f>AVERAGE(N2:N25)</f>
        <v>0.708333333333333</v>
      </c>
    </row>
    <row r="28" spans="3:7">
      <c r="C28" s="12" t="s">
        <v>13</v>
      </c>
      <c r="D28" s="5" t="s">
        <v>14</v>
      </c>
      <c r="E28" s="5">
        <v>25</v>
      </c>
      <c r="F28" s="5">
        <v>500</v>
      </c>
      <c r="G28" s="5" t="s">
        <v>26</v>
      </c>
    </row>
    <row r="29" spans="3:7">
      <c r="C29" s="5" t="s">
        <v>15</v>
      </c>
      <c r="D29" s="5">
        <f>COUNTIF(C2:C25,"&lt;0.46")-COUNTIF(C2:C25,"&lt;0.385")</f>
        <v>0</v>
      </c>
      <c r="E29" s="5"/>
      <c r="F29" s="5"/>
      <c r="G29" s="39"/>
    </row>
    <row r="30" spans="3:10">
      <c r="C30" s="5" t="s">
        <v>16</v>
      </c>
      <c r="D30" s="5">
        <f>COUNTIF(C2:C25,"&lt;0.535")-COUNTIF(C2:C25,"&lt;0.46")</f>
        <v>0</v>
      </c>
      <c r="E30" s="5"/>
      <c r="F30" s="5"/>
      <c r="G30" s="39">
        <v>0.04</v>
      </c>
      <c r="H30">
        <v>-20</v>
      </c>
      <c r="I30">
        <v>480</v>
      </c>
      <c r="J30">
        <v>24</v>
      </c>
    </row>
    <row r="31" s="3" customFormat="1" spans="3:10">
      <c r="C31" s="16" t="s">
        <v>17</v>
      </c>
      <c r="D31" s="16">
        <f>COUNTIF(C2:C25,"&lt;0.61")-COUNTIF(C2:C25,"&lt;0.535")</f>
        <v>3</v>
      </c>
      <c r="E31" s="16">
        <v>3</v>
      </c>
      <c r="F31" s="16"/>
      <c r="G31" s="40">
        <v>0.08</v>
      </c>
      <c r="H31" s="3">
        <v>-40</v>
      </c>
      <c r="I31" s="3">
        <v>460</v>
      </c>
      <c r="J31" s="3">
        <v>23</v>
      </c>
    </row>
    <row r="32" spans="3:10">
      <c r="C32" s="5" t="s">
        <v>18</v>
      </c>
      <c r="D32" s="5">
        <f>COUNTIF(C2:C25,"&lt;0.685")-COUNTIF(C2:C25,"&lt;0.61")</f>
        <v>5</v>
      </c>
      <c r="E32" s="5">
        <v>5</v>
      </c>
      <c r="F32" s="5"/>
      <c r="G32" s="39">
        <v>0.12</v>
      </c>
      <c r="H32">
        <v>-60</v>
      </c>
      <c r="I32">
        <v>440</v>
      </c>
      <c r="J32">
        <v>22</v>
      </c>
    </row>
    <row r="33" s="4" customFormat="1" spans="3:10">
      <c r="C33" s="17" t="s">
        <v>19</v>
      </c>
      <c r="D33" s="17">
        <f>COUNTIF(C2:C25,"&lt;0.76")-COUNTIF(C2:C25,"&lt;0.685")</f>
        <v>8</v>
      </c>
      <c r="E33" s="17">
        <v>9</v>
      </c>
      <c r="G33" s="41">
        <v>0.16</v>
      </c>
      <c r="H33" s="42">
        <v>-80</v>
      </c>
      <c r="I33" s="42">
        <v>420</v>
      </c>
      <c r="J33" s="4">
        <v>21</v>
      </c>
    </row>
    <row r="34" spans="3:5">
      <c r="C34" s="5" t="s">
        <v>20</v>
      </c>
      <c r="D34" s="5">
        <f>COUNTIF(C2:C25,"&lt;0.835")-COUNTIF(C2:C25,"&lt;0.76")</f>
        <v>5</v>
      </c>
      <c r="E34" s="5">
        <v>5</v>
      </c>
    </row>
    <row r="35" s="3" customFormat="1" spans="3:5">
      <c r="C35" s="16" t="s">
        <v>21</v>
      </c>
      <c r="D35" s="16">
        <f>COUNTIF(C2:C25,"&lt;0.91")-COUNTIF(C2:C25,"&lt;0.835")</f>
        <v>3</v>
      </c>
      <c r="E35" s="16">
        <v>3</v>
      </c>
    </row>
    <row r="36" spans="3:5">
      <c r="C36" s="5" t="s">
        <v>22</v>
      </c>
      <c r="D36" s="5">
        <f>COUNTIF(C2:C25,"&lt;0.985")-COUNTIF(C2:C25,"&lt;0.91")</f>
        <v>0</v>
      </c>
      <c r="E36" s="5"/>
    </row>
    <row r="37" spans="3:5">
      <c r="C37" s="5" t="s">
        <v>23</v>
      </c>
      <c r="D37" s="5">
        <f>COUNTIF(C2:C25,"&lt;1.06")-COUNTIF(C2:C25,"&lt;0.985")</f>
        <v>0</v>
      </c>
      <c r="E37" s="5"/>
    </row>
    <row r="38" spans="3:5">
      <c r="C38" s="5" t="s">
        <v>24</v>
      </c>
      <c r="D38" s="5">
        <f>COUNTIF(C2:C25,"&lt;1.135")-COUNTIF(C2:C25,"&lt;1.06")</f>
        <v>0</v>
      </c>
      <c r="E38" s="5"/>
    </row>
    <row r="39" spans="3:5">
      <c r="C39" s="5" t="s">
        <v>25</v>
      </c>
      <c r="D39" s="5">
        <f>COUNTIF(C2:C25,"&lt;1.21")-COUNTIF(C2:C25,"&lt;1.135")</f>
        <v>0</v>
      </c>
      <c r="E39" s="5"/>
    </row>
    <row r="40" spans="6:7">
      <c r="F40" s="5">
        <v>0.57</v>
      </c>
      <c r="G40" s="5">
        <v>0.041</v>
      </c>
    </row>
    <row r="41" spans="6:7">
      <c r="F41" s="5">
        <v>0.725</v>
      </c>
      <c r="G41" s="5">
        <v>0.076</v>
      </c>
    </row>
    <row r="42" spans="6:7">
      <c r="F42" s="5">
        <v>0.801</v>
      </c>
      <c r="G42" s="5">
        <v>0.094</v>
      </c>
    </row>
  </sheetData>
  <pageMargins left="0.75" right="0.75" top="1" bottom="1" header="0.5" footer="0.5"/>
  <headerFooter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9"/>
  <sheetViews>
    <sheetView workbookViewId="0">
      <selection activeCell="C29" sqref="C29:D33"/>
    </sheetView>
  </sheetViews>
  <sheetFormatPr defaultColWidth="9" defaultRowHeight="13.5"/>
  <cols>
    <col min="3" max="4" width="18.8833333333333" customWidth="1"/>
    <col min="10" max="11" width="12.6333333333333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>
      <c r="A2" s="6">
        <v>62</v>
      </c>
      <c r="B2" s="7">
        <v>62</v>
      </c>
      <c r="C2" s="7">
        <v>0.626335144042969</v>
      </c>
      <c r="D2" s="7">
        <v>0.0125883817672729</v>
      </c>
      <c r="E2" s="7">
        <v>10</v>
      </c>
      <c r="F2" s="7">
        <v>8</v>
      </c>
      <c r="G2" s="7">
        <v>0</v>
      </c>
      <c r="H2" s="7">
        <v>2</v>
      </c>
      <c r="I2" s="7">
        <v>1</v>
      </c>
      <c r="J2" s="7">
        <v>0.555555555555556</v>
      </c>
      <c r="K2" s="7">
        <v>0.714285714285714</v>
      </c>
      <c r="L2" s="7">
        <v>0.8</v>
      </c>
      <c r="M2" s="7">
        <v>0.2</v>
      </c>
      <c r="N2" s="7">
        <v>0.6</v>
      </c>
    </row>
    <row r="3" spans="1:14">
      <c r="A3" s="6">
        <v>3</v>
      </c>
      <c r="B3" s="7">
        <v>3</v>
      </c>
      <c r="C3" s="7">
        <v>0.65697968006134</v>
      </c>
      <c r="D3" s="7">
        <v>0.0191965103149414</v>
      </c>
      <c r="E3" s="7">
        <v>10</v>
      </c>
      <c r="F3" s="7">
        <v>6</v>
      </c>
      <c r="G3" s="7">
        <v>0</v>
      </c>
      <c r="H3" s="7">
        <v>4</v>
      </c>
      <c r="I3" s="7">
        <v>1</v>
      </c>
      <c r="J3" s="7">
        <v>0.625</v>
      </c>
      <c r="K3" s="7">
        <v>0.769230769230769</v>
      </c>
      <c r="L3" s="7">
        <v>0.6</v>
      </c>
      <c r="M3" s="7">
        <v>0.4</v>
      </c>
      <c r="N3" s="7">
        <v>0.7</v>
      </c>
    </row>
    <row r="4" spans="1:14">
      <c r="A4" s="6">
        <v>57</v>
      </c>
      <c r="B4" s="7">
        <v>57</v>
      </c>
      <c r="C4" s="7">
        <v>0.703205585479736</v>
      </c>
      <c r="D4" s="7">
        <v>0.0240179300308228</v>
      </c>
      <c r="E4" s="7">
        <v>10</v>
      </c>
      <c r="F4" s="7">
        <v>4</v>
      </c>
      <c r="G4" s="7">
        <v>0</v>
      </c>
      <c r="H4" s="7">
        <v>6</v>
      </c>
      <c r="I4" s="7">
        <v>1</v>
      </c>
      <c r="J4" s="7">
        <v>0.714285714285714</v>
      </c>
      <c r="K4" s="7">
        <v>0.833333333333333</v>
      </c>
      <c r="L4" s="7">
        <v>0.4</v>
      </c>
      <c r="M4" s="7">
        <v>0.6</v>
      </c>
      <c r="N4" s="7">
        <v>0.8</v>
      </c>
    </row>
    <row r="5" spans="1:14">
      <c r="A5" s="6">
        <v>84</v>
      </c>
      <c r="B5" s="7">
        <v>84</v>
      </c>
      <c r="C5" s="7">
        <v>0.710006833076477</v>
      </c>
      <c r="D5" s="7">
        <v>0.00908374786376953</v>
      </c>
      <c r="E5" s="7">
        <v>10</v>
      </c>
      <c r="F5" s="7">
        <v>5</v>
      </c>
      <c r="G5" s="7">
        <v>0</v>
      </c>
      <c r="H5" s="7">
        <v>5</v>
      </c>
      <c r="I5" s="7">
        <v>1</v>
      </c>
      <c r="J5" s="7">
        <v>0.666666666666667</v>
      </c>
      <c r="K5" s="7">
        <v>0.8</v>
      </c>
      <c r="L5" s="7">
        <v>0.5</v>
      </c>
      <c r="M5" s="7">
        <v>0.5</v>
      </c>
      <c r="N5" s="7">
        <v>0.75</v>
      </c>
    </row>
    <row r="6" spans="1:14">
      <c r="A6" s="6">
        <v>65</v>
      </c>
      <c r="B6" s="7">
        <v>65</v>
      </c>
      <c r="C6" s="7">
        <v>0.745096802711487</v>
      </c>
      <c r="D6" s="7">
        <v>0.034243106842041</v>
      </c>
      <c r="E6" s="7">
        <v>10</v>
      </c>
      <c r="F6" s="7">
        <v>4</v>
      </c>
      <c r="G6" s="7">
        <v>0</v>
      </c>
      <c r="H6" s="7">
        <v>6</v>
      </c>
      <c r="I6" s="7">
        <v>1</v>
      </c>
      <c r="J6" s="7">
        <v>0.714285714285714</v>
      </c>
      <c r="K6" s="7">
        <v>0.833333333333333</v>
      </c>
      <c r="L6" s="7">
        <v>0.4</v>
      </c>
      <c r="M6" s="7">
        <v>0.6</v>
      </c>
      <c r="N6" s="7">
        <v>0.8</v>
      </c>
    </row>
    <row r="7" s="2" customFormat="1" spans="1:14">
      <c r="A7" s="10">
        <v>5</v>
      </c>
      <c r="B7" s="11">
        <v>5</v>
      </c>
      <c r="C7" s="11">
        <v>0.759477138519287</v>
      </c>
      <c r="D7" s="11">
        <v>0.0228502750396729</v>
      </c>
      <c r="E7" s="11">
        <v>10</v>
      </c>
      <c r="F7" s="11">
        <v>6</v>
      </c>
      <c r="G7" s="11">
        <v>0</v>
      </c>
      <c r="H7" s="11">
        <v>4</v>
      </c>
      <c r="I7" s="11">
        <v>1</v>
      </c>
      <c r="J7" s="11">
        <v>0.625</v>
      </c>
      <c r="K7" s="11">
        <v>0.769230769230769</v>
      </c>
      <c r="L7" s="11">
        <v>0.6</v>
      </c>
      <c r="M7" s="11">
        <v>0.4</v>
      </c>
      <c r="N7" s="11">
        <v>0.7</v>
      </c>
    </row>
    <row r="8" customFormat="1" spans="1:14">
      <c r="A8" s="6">
        <v>26</v>
      </c>
      <c r="B8" s="7">
        <v>26</v>
      </c>
      <c r="C8" s="7">
        <v>0.814105629920959</v>
      </c>
      <c r="D8" s="7">
        <v>0.123190999031067</v>
      </c>
      <c r="E8" s="7">
        <v>10</v>
      </c>
      <c r="F8" s="7">
        <v>9</v>
      </c>
      <c r="G8" s="7">
        <v>0</v>
      </c>
      <c r="H8" s="7">
        <v>1</v>
      </c>
      <c r="I8" s="7">
        <v>1</v>
      </c>
      <c r="J8" s="7">
        <v>0.526315789473684</v>
      </c>
      <c r="K8" s="7">
        <v>0.689655172413793</v>
      </c>
      <c r="L8" s="7">
        <v>0.9</v>
      </c>
      <c r="M8" s="7">
        <v>0.1</v>
      </c>
      <c r="N8" s="7">
        <v>0.55</v>
      </c>
    </row>
    <row r="9" spans="1:14">
      <c r="A9" s="6">
        <v>58</v>
      </c>
      <c r="B9" s="7">
        <v>58</v>
      </c>
      <c r="C9" s="7">
        <v>0.766217112541199</v>
      </c>
      <c r="D9" s="7">
        <v>0.0799874067306519</v>
      </c>
      <c r="E9" s="7">
        <v>10</v>
      </c>
      <c r="F9" s="7">
        <v>4</v>
      </c>
      <c r="G9" s="7">
        <v>0</v>
      </c>
      <c r="H9" s="7">
        <v>6</v>
      </c>
      <c r="I9" s="7">
        <v>1</v>
      </c>
      <c r="J9" s="7">
        <v>0.714285714285714</v>
      </c>
      <c r="K9" s="7">
        <v>0.833333333333333</v>
      </c>
      <c r="L9" s="7">
        <v>0.4</v>
      </c>
      <c r="M9" s="7">
        <v>0.6</v>
      </c>
      <c r="N9" s="7">
        <v>0.8</v>
      </c>
    </row>
    <row r="10" spans="1:14">
      <c r="A10" s="6">
        <v>9</v>
      </c>
      <c r="B10" s="7">
        <v>9</v>
      </c>
      <c r="C10" s="7">
        <v>0.8022301197052</v>
      </c>
      <c r="D10" s="7">
        <v>0.0777180194854736</v>
      </c>
      <c r="E10" s="7">
        <v>10</v>
      </c>
      <c r="F10" s="7">
        <v>9</v>
      </c>
      <c r="G10" s="7">
        <v>0</v>
      </c>
      <c r="H10" s="7">
        <v>1</v>
      </c>
      <c r="I10" s="7">
        <v>1</v>
      </c>
      <c r="J10" s="7">
        <v>0.526315789473684</v>
      </c>
      <c r="K10" s="7">
        <v>0.689655172413793</v>
      </c>
      <c r="L10" s="7">
        <v>0.9</v>
      </c>
      <c r="M10" s="7">
        <v>0.1</v>
      </c>
      <c r="N10" s="7">
        <v>0.55</v>
      </c>
    </row>
    <row r="11" spans="1:14">
      <c r="A11" s="6">
        <v>46</v>
      </c>
      <c r="B11" s="7">
        <v>46</v>
      </c>
      <c r="C11" s="7">
        <v>0.768467903137207</v>
      </c>
      <c r="D11" s="7">
        <v>0.089962363243103</v>
      </c>
      <c r="E11" s="7">
        <v>10</v>
      </c>
      <c r="F11" s="7">
        <v>8</v>
      </c>
      <c r="G11" s="7">
        <v>0</v>
      </c>
      <c r="H11" s="7">
        <v>2</v>
      </c>
      <c r="I11" s="7">
        <v>1</v>
      </c>
      <c r="J11" s="7">
        <v>0.555555555555556</v>
      </c>
      <c r="K11" s="7">
        <v>0.714285714285714</v>
      </c>
      <c r="L11" s="7">
        <v>0.8</v>
      </c>
      <c r="M11" s="7">
        <v>0.2</v>
      </c>
      <c r="N11" s="7">
        <v>0.6</v>
      </c>
    </row>
    <row r="12" spans="1:14">
      <c r="A12" s="6">
        <v>90</v>
      </c>
      <c r="B12" s="7">
        <v>90</v>
      </c>
      <c r="C12" s="7">
        <v>0.805208325386047</v>
      </c>
      <c r="D12" s="7">
        <v>0.158805131912231</v>
      </c>
      <c r="E12" s="7">
        <v>9</v>
      </c>
      <c r="F12" s="7">
        <v>7</v>
      </c>
      <c r="G12" s="7">
        <v>1</v>
      </c>
      <c r="H12" s="7">
        <v>3</v>
      </c>
      <c r="I12" s="7">
        <v>0.9</v>
      </c>
      <c r="J12" s="7">
        <v>0.5625</v>
      </c>
      <c r="K12" s="7">
        <v>0.692307692307692</v>
      </c>
      <c r="L12" s="7">
        <v>0.7</v>
      </c>
      <c r="M12" s="7">
        <v>0.2</v>
      </c>
      <c r="N12" s="7">
        <v>0.6</v>
      </c>
    </row>
    <row r="13" spans="1:14">
      <c r="A13" s="6">
        <v>76</v>
      </c>
      <c r="B13" s="7">
        <v>76</v>
      </c>
      <c r="C13" s="7">
        <v>0.827271580696106</v>
      </c>
      <c r="D13" s="7">
        <v>0.122797250747681</v>
      </c>
      <c r="E13" s="7">
        <v>10</v>
      </c>
      <c r="F13" s="7">
        <v>5</v>
      </c>
      <c r="G13" s="7">
        <v>0</v>
      </c>
      <c r="H13" s="7">
        <v>5</v>
      </c>
      <c r="I13" s="7">
        <v>1</v>
      </c>
      <c r="J13" s="7">
        <v>0.666666666666667</v>
      </c>
      <c r="K13" s="7">
        <v>0.8</v>
      </c>
      <c r="L13" s="7">
        <v>0.5</v>
      </c>
      <c r="M13" s="7">
        <v>0.5</v>
      </c>
      <c r="N13" s="7">
        <v>0.75</v>
      </c>
    </row>
    <row r="14" spans="1:14">
      <c r="A14" s="6">
        <v>81</v>
      </c>
      <c r="B14" s="7">
        <v>81</v>
      </c>
      <c r="C14" s="7">
        <v>0.777614712715149</v>
      </c>
      <c r="D14" s="7">
        <v>0.0385898351669312</v>
      </c>
      <c r="E14" s="7">
        <v>10</v>
      </c>
      <c r="F14" s="7">
        <v>4</v>
      </c>
      <c r="G14" s="7">
        <v>0</v>
      </c>
      <c r="H14" s="7">
        <v>6</v>
      </c>
      <c r="I14" s="7">
        <v>1</v>
      </c>
      <c r="J14" s="7">
        <v>0.714285714285714</v>
      </c>
      <c r="K14" s="7">
        <v>0.833333333333333</v>
      </c>
      <c r="L14" s="7">
        <v>0.4</v>
      </c>
      <c r="M14" s="7">
        <v>0.6</v>
      </c>
      <c r="N14" s="7">
        <v>0.8</v>
      </c>
    </row>
    <row r="15" spans="1:14">
      <c r="A15" s="6">
        <v>52</v>
      </c>
      <c r="B15" s="7">
        <v>52</v>
      </c>
      <c r="C15" s="7">
        <v>0.76999843120575</v>
      </c>
      <c r="D15" s="7">
        <v>0.212963461875915</v>
      </c>
      <c r="E15" s="7">
        <v>10</v>
      </c>
      <c r="F15" s="7">
        <v>6</v>
      </c>
      <c r="G15" s="7">
        <v>0</v>
      </c>
      <c r="H15" s="7">
        <v>4</v>
      </c>
      <c r="I15" s="7">
        <v>1</v>
      </c>
      <c r="J15" s="7">
        <v>0.625</v>
      </c>
      <c r="K15" s="7">
        <v>0.769230769230769</v>
      </c>
      <c r="L15" s="7">
        <v>0.6</v>
      </c>
      <c r="M15" s="7">
        <v>0.4</v>
      </c>
      <c r="N15" s="7">
        <v>0.7</v>
      </c>
    </row>
    <row r="16" s="2" customFormat="1" spans="1:14">
      <c r="A16" s="10">
        <v>49</v>
      </c>
      <c r="B16" s="11">
        <v>49</v>
      </c>
      <c r="C16" s="11">
        <v>0.783710598945618</v>
      </c>
      <c r="D16" s="11">
        <v>0.189907193183899</v>
      </c>
      <c r="E16" s="11">
        <v>10</v>
      </c>
      <c r="F16" s="11">
        <v>6</v>
      </c>
      <c r="G16" s="11">
        <v>0</v>
      </c>
      <c r="H16" s="11">
        <v>4</v>
      </c>
      <c r="I16" s="11">
        <v>1</v>
      </c>
      <c r="J16" s="11">
        <v>0.625</v>
      </c>
      <c r="K16" s="11">
        <v>0.769230769230769</v>
      </c>
      <c r="L16" s="11">
        <v>0.6</v>
      </c>
      <c r="M16" s="11">
        <v>0.4</v>
      </c>
      <c r="N16" s="11">
        <v>0.7</v>
      </c>
    </row>
    <row r="17" spans="1:14">
      <c r="A17" s="6">
        <v>43</v>
      </c>
      <c r="B17" s="7">
        <v>43</v>
      </c>
      <c r="C17" s="7">
        <v>0.888309717178345</v>
      </c>
      <c r="D17" s="7">
        <v>0.139370918273926</v>
      </c>
      <c r="E17" s="7">
        <v>10</v>
      </c>
      <c r="F17" s="7">
        <v>7</v>
      </c>
      <c r="G17" s="7">
        <v>0</v>
      </c>
      <c r="H17" s="7">
        <v>3</v>
      </c>
      <c r="I17" s="7">
        <v>1</v>
      </c>
      <c r="J17" s="7">
        <v>0.588235294117647</v>
      </c>
      <c r="K17" s="7">
        <v>0.740740740740741</v>
      </c>
      <c r="L17" s="7">
        <v>0.7</v>
      </c>
      <c r="M17" s="7">
        <v>0.3</v>
      </c>
      <c r="N17" s="7">
        <v>0.65</v>
      </c>
    </row>
    <row r="18" spans="1:14">
      <c r="A18" s="6">
        <v>48</v>
      </c>
      <c r="B18" s="7">
        <v>48</v>
      </c>
      <c r="C18" s="7">
        <v>0.880075216293335</v>
      </c>
      <c r="D18" s="7">
        <v>0.114109992980957</v>
      </c>
      <c r="E18" s="7">
        <v>10</v>
      </c>
      <c r="F18" s="7">
        <v>5</v>
      </c>
      <c r="G18" s="7">
        <v>0</v>
      </c>
      <c r="H18" s="7">
        <v>5</v>
      </c>
      <c r="I18" s="7">
        <v>1</v>
      </c>
      <c r="J18" s="7">
        <v>0.666666666666667</v>
      </c>
      <c r="K18" s="7">
        <v>0.8</v>
      </c>
      <c r="L18" s="7">
        <v>0.5</v>
      </c>
      <c r="M18" s="7">
        <v>0.5</v>
      </c>
      <c r="N18" s="7">
        <v>0.75</v>
      </c>
    </row>
    <row r="19" spans="1:14">
      <c r="A19" s="6">
        <v>14</v>
      </c>
      <c r="B19" s="7">
        <v>14</v>
      </c>
      <c r="C19" s="7">
        <v>0.890965580940247</v>
      </c>
      <c r="D19" s="7">
        <v>0.157147407531738</v>
      </c>
      <c r="E19" s="7">
        <v>10</v>
      </c>
      <c r="F19" s="7">
        <v>5</v>
      </c>
      <c r="G19" s="7">
        <v>0</v>
      </c>
      <c r="H19" s="7">
        <v>5</v>
      </c>
      <c r="I19" s="7">
        <v>1</v>
      </c>
      <c r="J19" s="7">
        <v>0.666666666666667</v>
      </c>
      <c r="K19" s="7">
        <v>0.8</v>
      </c>
      <c r="L19" s="7">
        <v>0.5</v>
      </c>
      <c r="M19" s="7">
        <v>0.5</v>
      </c>
      <c r="N19" s="7">
        <v>0.75</v>
      </c>
    </row>
    <row r="20" s="2" customFormat="1" spans="1:14">
      <c r="A20" s="10">
        <v>80</v>
      </c>
      <c r="B20" s="11">
        <v>80</v>
      </c>
      <c r="C20" s="11">
        <v>0.909982204437256</v>
      </c>
      <c r="D20" s="11">
        <v>0.198383212089539</v>
      </c>
      <c r="E20" s="11">
        <v>10</v>
      </c>
      <c r="F20" s="11">
        <v>9</v>
      </c>
      <c r="G20" s="11">
        <v>0</v>
      </c>
      <c r="H20" s="11">
        <v>1</v>
      </c>
      <c r="I20" s="11">
        <v>1</v>
      </c>
      <c r="J20" s="11">
        <v>0.526315789473684</v>
      </c>
      <c r="K20" s="11">
        <v>0.689655172413793</v>
      </c>
      <c r="L20" s="11">
        <v>0.9</v>
      </c>
      <c r="M20" s="11">
        <v>0.1</v>
      </c>
      <c r="N20" s="11">
        <v>0.55</v>
      </c>
    </row>
    <row r="21" spans="1:14">
      <c r="A21" s="6">
        <v>71</v>
      </c>
      <c r="B21" s="7">
        <v>71</v>
      </c>
      <c r="C21" s="7">
        <v>0.962655186653137</v>
      </c>
      <c r="D21" s="7">
        <v>0.0840179920196533</v>
      </c>
      <c r="E21" s="7">
        <v>10</v>
      </c>
      <c r="F21" s="7">
        <v>6</v>
      </c>
      <c r="G21" s="7">
        <v>0</v>
      </c>
      <c r="H21" s="7">
        <v>4</v>
      </c>
      <c r="I21" s="7">
        <v>1</v>
      </c>
      <c r="J21" s="7">
        <v>0.625</v>
      </c>
      <c r="K21" s="7">
        <v>0.769230769230769</v>
      </c>
      <c r="L21" s="7">
        <v>0.6</v>
      </c>
      <c r="M21" s="7">
        <v>0.4</v>
      </c>
      <c r="N21" s="7">
        <v>0.7</v>
      </c>
    </row>
    <row r="22" s="2" customFormat="1" spans="1:14">
      <c r="A22" s="10">
        <v>33</v>
      </c>
      <c r="B22" s="11">
        <v>33</v>
      </c>
      <c r="C22" s="11">
        <v>0.972739696502686</v>
      </c>
      <c r="D22" s="11">
        <v>0.0680270195007324</v>
      </c>
      <c r="E22" s="11">
        <v>10</v>
      </c>
      <c r="F22" s="11">
        <v>7</v>
      </c>
      <c r="G22" s="11">
        <v>0</v>
      </c>
      <c r="H22" s="11">
        <v>3</v>
      </c>
      <c r="I22" s="11">
        <v>1</v>
      </c>
      <c r="J22" s="11">
        <v>0.588235294117647</v>
      </c>
      <c r="K22" s="11">
        <v>0.740740740740741</v>
      </c>
      <c r="L22" s="11">
        <v>0.7</v>
      </c>
      <c r="M22" s="11">
        <v>0.3</v>
      </c>
      <c r="N22" s="11">
        <v>0.65</v>
      </c>
    </row>
    <row r="23" spans="3:14">
      <c r="C23" s="5">
        <f>AVERAGE(C2:C22)</f>
        <v>0.800983485721406</v>
      </c>
      <c r="D23" s="5">
        <f>AVERAGE(D2:D22)</f>
        <v>0.0941408645539057</v>
      </c>
      <c r="J23" s="5">
        <f>AVERAGE(J2:J22)</f>
        <v>0.622754218646523</v>
      </c>
      <c r="K23" s="5">
        <f>AVERAGE(K2:K22)</f>
        <v>0.76432444281377</v>
      </c>
      <c r="L23" s="5">
        <f>AVERAGE(L2:L22)</f>
        <v>0.619047619047619</v>
      </c>
      <c r="M23" s="5">
        <f>AVERAGE(M2:M22)</f>
        <v>0.376190476190476</v>
      </c>
      <c r="N23" s="5">
        <f>AVERAGE(N2:N22)</f>
        <v>0.688095238095238</v>
      </c>
    </row>
    <row r="25" spans="3:8">
      <c r="C25" s="12" t="s">
        <v>13</v>
      </c>
      <c r="D25" s="5" t="s">
        <v>14</v>
      </c>
      <c r="E25" s="5"/>
      <c r="F25" s="13" t="s">
        <v>26</v>
      </c>
      <c r="G25" s="14"/>
      <c r="H25" s="14"/>
    </row>
    <row r="26" s="14" customFormat="1" spans="3:6">
      <c r="C26" s="13" t="s">
        <v>15</v>
      </c>
      <c r="D26" s="13">
        <f>COUNTIF(C2:C22,"&lt;0.46")-COUNTIF(C2:C22,"&lt;0.385")</f>
        <v>0</v>
      </c>
      <c r="E26" s="13"/>
      <c r="F26" s="15"/>
    </row>
    <row r="27" s="14" customFormat="1" spans="3:8">
      <c r="C27" s="13" t="s">
        <v>16</v>
      </c>
      <c r="D27" s="13">
        <f>COUNTIF(C2:C22,"&lt;0.535")-COUNTIF(C2:C22,"&lt;0.46")</f>
        <v>0</v>
      </c>
      <c r="E27" s="13"/>
      <c r="F27" s="15">
        <v>0.04</v>
      </c>
      <c r="G27" s="14">
        <v>-20</v>
      </c>
      <c r="H27" s="14">
        <v>480</v>
      </c>
    </row>
    <row r="28" s="14" customFormat="1" spans="3:8">
      <c r="C28" s="13" t="s">
        <v>17</v>
      </c>
      <c r="D28" s="13">
        <f>COUNTIF(C2:C22,"&lt;0.61")-COUNTIF(C2:C22,"&lt;0.535")</f>
        <v>0</v>
      </c>
      <c r="E28" s="13"/>
      <c r="F28" s="15">
        <v>0.08</v>
      </c>
      <c r="G28" s="14">
        <v>-40</v>
      </c>
      <c r="H28" s="14">
        <v>460</v>
      </c>
    </row>
    <row r="29" s="3" customFormat="1" spans="3:8">
      <c r="C29" s="16" t="s">
        <v>18</v>
      </c>
      <c r="D29" s="16">
        <f>COUNTIF(C2:C22,"&lt;0.685")-COUNTIF(C2:C22,"&lt;0.61")</f>
        <v>2</v>
      </c>
      <c r="E29" s="16">
        <v>3</v>
      </c>
      <c r="F29" s="15">
        <v>0.12</v>
      </c>
      <c r="G29" s="14">
        <v>-60</v>
      </c>
      <c r="H29" s="14">
        <v>440</v>
      </c>
    </row>
    <row r="30" s="14" customFormat="1" spans="3:8">
      <c r="C30" s="13" t="s">
        <v>19</v>
      </c>
      <c r="D30" s="13">
        <f>COUNTIF(C2:C22,"&lt;0.76")-COUNTIF(C2:C22,"&lt;0.685")</f>
        <v>4</v>
      </c>
      <c r="E30" s="5">
        <v>5</v>
      </c>
      <c r="F30" s="15">
        <v>0.16</v>
      </c>
      <c r="G30" s="18">
        <v>-80</v>
      </c>
      <c r="H30" s="18">
        <v>420</v>
      </c>
    </row>
    <row r="31" s="4" customFormat="1" spans="3:5">
      <c r="C31" s="17" t="s">
        <v>20</v>
      </c>
      <c r="D31" s="17">
        <f>COUNTIF(C2:C22,"&lt;0.835")-COUNTIF(C2:C22,"&lt;0.76")</f>
        <v>9</v>
      </c>
      <c r="E31" s="17">
        <v>9</v>
      </c>
    </row>
    <row r="32" s="14" customFormat="1" spans="3:5">
      <c r="C32" s="13" t="s">
        <v>21</v>
      </c>
      <c r="D32" s="13">
        <f>COUNTIF(C2:C22,"&lt;0.91")-COUNTIF(C2:C22,"&lt;0.835")</f>
        <v>4</v>
      </c>
      <c r="E32" s="5">
        <v>5</v>
      </c>
    </row>
    <row r="33" s="3" customFormat="1" spans="3:5">
      <c r="C33" s="16" t="s">
        <v>22</v>
      </c>
      <c r="D33" s="16">
        <f>COUNTIF(C2:C22,"&lt;0.985")-COUNTIF(C2:C22,"&lt;0.91")</f>
        <v>2</v>
      </c>
      <c r="E33" s="16">
        <v>3</v>
      </c>
    </row>
    <row r="34" spans="3:5">
      <c r="C34" s="5" t="s">
        <v>23</v>
      </c>
      <c r="D34" s="5">
        <f>COUNTIF(C2:C22,"&lt;1.06")-COUNTIF(C2:C22,"&lt;0.985")</f>
        <v>0</v>
      </c>
      <c r="E34" s="5"/>
    </row>
    <row r="35" spans="3:5">
      <c r="C35" s="5" t="s">
        <v>24</v>
      </c>
      <c r="D35" s="5">
        <f>COUNTIF(C2:C22,"&lt;1.135")-COUNTIF(C2:C22,"&lt;1.06")</f>
        <v>0</v>
      </c>
      <c r="E35" s="5"/>
    </row>
    <row r="36" spans="3:5">
      <c r="C36" s="5" t="s">
        <v>25</v>
      </c>
      <c r="D36" s="5">
        <f>COUNTIF(C2:C22,"&lt;1.21")-COUNTIF(C2:C22,"&lt;1.135")</f>
        <v>0</v>
      </c>
      <c r="E36" s="5"/>
    </row>
    <row r="37" spans="7:8">
      <c r="G37" s="5">
        <v>0.57</v>
      </c>
      <c r="H37" s="5">
        <v>0.041</v>
      </c>
    </row>
    <row r="38" spans="7:8">
      <c r="G38" s="5">
        <v>0.725</v>
      </c>
      <c r="H38" s="5">
        <v>0.076</v>
      </c>
    </row>
    <row r="39" spans="7:8">
      <c r="G39" s="5">
        <v>0.801</v>
      </c>
      <c r="H39" s="5">
        <v>0.094</v>
      </c>
    </row>
  </sheetData>
  <pageMargins left="0.75" right="0.75" top="1" bottom="1" header="0.5" footer="0.5"/>
  <headerFooter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2"/>
  <sheetViews>
    <sheetView topLeftCell="A4" workbookViewId="0">
      <selection activeCell="C32" sqref="C32:D36"/>
    </sheetView>
  </sheetViews>
  <sheetFormatPr defaultColWidth="9" defaultRowHeight="13.5"/>
  <cols>
    <col min="3" max="4" width="17.6333333333333" customWidth="1"/>
    <col min="10" max="11" width="12.6333333333333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>
      <c r="A2" s="6">
        <v>62</v>
      </c>
      <c r="B2" s="7">
        <v>62</v>
      </c>
      <c r="C2" s="7">
        <v>0.626335144042969</v>
      </c>
      <c r="D2" s="7">
        <v>0.0125883817672729</v>
      </c>
      <c r="E2" s="7">
        <v>10</v>
      </c>
      <c r="F2" s="7">
        <v>8</v>
      </c>
      <c r="G2" s="7">
        <v>0</v>
      </c>
      <c r="H2" s="7">
        <v>2</v>
      </c>
      <c r="I2" s="7">
        <v>1</v>
      </c>
      <c r="J2" s="7">
        <v>0.555555555555556</v>
      </c>
      <c r="K2" s="7">
        <v>0.714285714285714</v>
      </c>
      <c r="L2" s="7">
        <v>0.8</v>
      </c>
      <c r="M2" s="7">
        <v>0.2</v>
      </c>
      <c r="N2" s="7">
        <v>0.6</v>
      </c>
    </row>
    <row r="3" spans="1:14">
      <c r="A3" s="6">
        <v>3</v>
      </c>
      <c r="B3" s="7">
        <v>3</v>
      </c>
      <c r="C3" s="7">
        <v>0.65697968006134</v>
      </c>
      <c r="D3" s="7">
        <v>0.0191965103149414</v>
      </c>
      <c r="E3" s="7">
        <v>10</v>
      </c>
      <c r="F3" s="7">
        <v>6</v>
      </c>
      <c r="G3" s="7">
        <v>0</v>
      </c>
      <c r="H3" s="7">
        <v>4</v>
      </c>
      <c r="I3" s="7">
        <v>1</v>
      </c>
      <c r="J3" s="7">
        <v>0.625</v>
      </c>
      <c r="K3" s="7">
        <v>0.769230769230769</v>
      </c>
      <c r="L3" s="7">
        <v>0.6</v>
      </c>
      <c r="M3" s="7">
        <v>0.4</v>
      </c>
      <c r="N3" s="7">
        <v>0.7</v>
      </c>
    </row>
    <row r="4" s="2" customFormat="1" spans="1:14">
      <c r="A4" s="10">
        <v>77</v>
      </c>
      <c r="B4" s="11">
        <v>77</v>
      </c>
      <c r="C4" s="11">
        <v>0.663548707962036</v>
      </c>
      <c r="D4" s="11">
        <v>0.0263123512268066</v>
      </c>
      <c r="E4" s="11">
        <v>10</v>
      </c>
      <c r="F4" s="11">
        <v>7</v>
      </c>
      <c r="G4" s="11">
        <v>0</v>
      </c>
      <c r="H4" s="11">
        <v>3</v>
      </c>
      <c r="I4" s="11">
        <v>1</v>
      </c>
      <c r="J4" s="11">
        <v>0.588235294117647</v>
      </c>
      <c r="K4" s="11">
        <v>0.740740740740741</v>
      </c>
      <c r="L4" s="11">
        <v>0.7</v>
      </c>
      <c r="M4" s="11">
        <v>0.3</v>
      </c>
      <c r="N4" s="11">
        <v>0.65</v>
      </c>
    </row>
    <row r="5" spans="1:14">
      <c r="A5" s="6">
        <v>57</v>
      </c>
      <c r="B5" s="7">
        <v>57</v>
      </c>
      <c r="C5" s="7">
        <v>0.703205585479736</v>
      </c>
      <c r="D5" s="7">
        <v>0.0240179300308228</v>
      </c>
      <c r="E5" s="7">
        <v>10</v>
      </c>
      <c r="F5" s="7">
        <v>4</v>
      </c>
      <c r="G5" s="7">
        <v>0</v>
      </c>
      <c r="H5" s="7">
        <v>6</v>
      </c>
      <c r="I5" s="7">
        <v>1</v>
      </c>
      <c r="J5" s="7">
        <v>0.714285714285714</v>
      </c>
      <c r="K5" s="7">
        <v>0.833333333333333</v>
      </c>
      <c r="L5" s="7">
        <v>0.4</v>
      </c>
      <c r="M5" s="7">
        <v>0.6</v>
      </c>
      <c r="N5" s="7">
        <v>0.8</v>
      </c>
    </row>
    <row r="6" spans="1:14">
      <c r="A6" s="6">
        <v>84</v>
      </c>
      <c r="B6" s="7">
        <v>84</v>
      </c>
      <c r="C6" s="7">
        <v>0.710006833076477</v>
      </c>
      <c r="D6" s="7">
        <v>0.00908374786376953</v>
      </c>
      <c r="E6" s="7">
        <v>10</v>
      </c>
      <c r="F6" s="7">
        <v>5</v>
      </c>
      <c r="G6" s="7">
        <v>0</v>
      </c>
      <c r="H6" s="7">
        <v>5</v>
      </c>
      <c r="I6" s="7">
        <v>1</v>
      </c>
      <c r="J6" s="7">
        <v>0.666666666666667</v>
      </c>
      <c r="K6" s="7">
        <v>0.8</v>
      </c>
      <c r="L6" s="7">
        <v>0.5</v>
      </c>
      <c r="M6" s="7">
        <v>0.5</v>
      </c>
      <c r="N6" s="7">
        <v>0.75</v>
      </c>
    </row>
    <row r="7" spans="1:14">
      <c r="A7" s="6">
        <v>67</v>
      </c>
      <c r="B7" s="7">
        <v>67</v>
      </c>
      <c r="C7" s="7">
        <v>0.726960897445679</v>
      </c>
      <c r="D7" s="7">
        <v>0.0244230031967163</v>
      </c>
      <c r="E7" s="7">
        <v>10</v>
      </c>
      <c r="F7" s="7">
        <v>7</v>
      </c>
      <c r="G7" s="7">
        <v>0</v>
      </c>
      <c r="H7" s="7">
        <v>3</v>
      </c>
      <c r="I7" s="7">
        <v>1</v>
      </c>
      <c r="J7" s="7">
        <v>0.588235294117647</v>
      </c>
      <c r="K7" s="7">
        <v>0.740740740740741</v>
      </c>
      <c r="L7" s="7">
        <v>0.7</v>
      </c>
      <c r="M7" s="7">
        <v>0.3</v>
      </c>
      <c r="N7" s="7">
        <v>0.65</v>
      </c>
    </row>
    <row r="8" spans="1:14">
      <c r="A8" s="6">
        <v>65</v>
      </c>
      <c r="B8" s="7">
        <v>65</v>
      </c>
      <c r="C8" s="7">
        <v>0.745096802711487</v>
      </c>
      <c r="D8" s="7">
        <v>0.034243106842041</v>
      </c>
      <c r="E8" s="7">
        <v>10</v>
      </c>
      <c r="F8" s="7">
        <v>4</v>
      </c>
      <c r="G8" s="7">
        <v>0</v>
      </c>
      <c r="H8" s="7">
        <v>6</v>
      </c>
      <c r="I8" s="7">
        <v>1</v>
      </c>
      <c r="J8" s="7">
        <v>0.714285714285714</v>
      </c>
      <c r="K8" s="7">
        <v>0.833333333333333</v>
      </c>
      <c r="L8" s="7">
        <v>0.4</v>
      </c>
      <c r="M8" s="7">
        <v>0.6</v>
      </c>
      <c r="N8" s="7">
        <v>0.8</v>
      </c>
    </row>
    <row r="9" s="2" customFormat="1" spans="1:14">
      <c r="A9" s="10">
        <v>5</v>
      </c>
      <c r="B9" s="11">
        <v>5</v>
      </c>
      <c r="C9" s="11">
        <v>0.759477138519287</v>
      </c>
      <c r="D9" s="11">
        <v>0.0228502750396729</v>
      </c>
      <c r="E9" s="11">
        <v>10</v>
      </c>
      <c r="F9" s="11">
        <v>6</v>
      </c>
      <c r="G9" s="11">
        <v>0</v>
      </c>
      <c r="H9" s="11">
        <v>4</v>
      </c>
      <c r="I9" s="11">
        <v>1</v>
      </c>
      <c r="J9" s="11">
        <v>0.625</v>
      </c>
      <c r="K9" s="11">
        <v>0.769230769230769</v>
      </c>
      <c r="L9" s="11">
        <v>0.6</v>
      </c>
      <c r="M9" s="11">
        <v>0.4</v>
      </c>
      <c r="N9" s="11">
        <v>0.7</v>
      </c>
    </row>
    <row r="10" s="14" customFormat="1" spans="1:14">
      <c r="A10" s="19">
        <v>25</v>
      </c>
      <c r="B10" s="20">
        <v>25</v>
      </c>
      <c r="C10" s="20">
        <v>0.827527761459351</v>
      </c>
      <c r="D10" s="20">
        <v>0.106193423271179</v>
      </c>
      <c r="E10" s="20">
        <v>10</v>
      </c>
      <c r="F10" s="20">
        <v>6</v>
      </c>
      <c r="G10" s="20">
        <v>0</v>
      </c>
      <c r="H10" s="20">
        <v>4</v>
      </c>
      <c r="I10" s="20">
        <v>1</v>
      </c>
      <c r="J10" s="20">
        <v>0.625</v>
      </c>
      <c r="K10" s="20">
        <v>0.769230769230769</v>
      </c>
      <c r="L10" s="20">
        <v>0.6</v>
      </c>
      <c r="M10" s="20">
        <v>0.4</v>
      </c>
      <c r="N10" s="20">
        <v>0.7</v>
      </c>
    </row>
    <row r="11" spans="1:14">
      <c r="A11" s="6">
        <v>22</v>
      </c>
      <c r="B11" s="7">
        <v>22</v>
      </c>
      <c r="C11" s="7">
        <v>0.768659114837646</v>
      </c>
      <c r="D11" s="7">
        <v>0.0440047979354858</v>
      </c>
      <c r="E11" s="7">
        <v>10</v>
      </c>
      <c r="F11" s="7">
        <v>7</v>
      </c>
      <c r="G11" s="7">
        <v>0</v>
      </c>
      <c r="H11" s="7">
        <v>3</v>
      </c>
      <c r="I11" s="7">
        <v>1</v>
      </c>
      <c r="J11" s="7">
        <v>0.588235294117647</v>
      </c>
      <c r="K11" s="7">
        <v>0.740740740740741</v>
      </c>
      <c r="L11" s="7">
        <v>0.7</v>
      </c>
      <c r="M11" s="7">
        <v>0.3</v>
      </c>
      <c r="N11" s="7">
        <v>0.65</v>
      </c>
    </row>
    <row r="12" spans="1:14">
      <c r="A12" s="6">
        <v>2</v>
      </c>
      <c r="B12" s="7">
        <v>2</v>
      </c>
      <c r="C12" s="7">
        <v>0.782570600509644</v>
      </c>
      <c r="D12" s="7">
        <v>0.0511977672576904</v>
      </c>
      <c r="E12" s="7">
        <v>10</v>
      </c>
      <c r="F12" s="7">
        <v>8</v>
      </c>
      <c r="G12" s="7">
        <v>0</v>
      </c>
      <c r="H12" s="7">
        <v>2</v>
      </c>
      <c r="I12" s="7">
        <v>1</v>
      </c>
      <c r="J12" s="7">
        <v>0.555555555555556</v>
      </c>
      <c r="K12" s="7">
        <v>0.714285714285714</v>
      </c>
      <c r="L12" s="7">
        <v>0.8</v>
      </c>
      <c r="M12" s="7">
        <v>0.2</v>
      </c>
      <c r="N12" s="7">
        <v>0.6</v>
      </c>
    </row>
    <row r="13" spans="1:14">
      <c r="A13" s="6">
        <v>40</v>
      </c>
      <c r="B13" s="7">
        <v>40</v>
      </c>
      <c r="C13" s="7">
        <v>0.792062044143677</v>
      </c>
      <c r="D13" s="7">
        <v>0.0185079574584961</v>
      </c>
      <c r="E13" s="7">
        <v>10</v>
      </c>
      <c r="F13" s="7">
        <v>5</v>
      </c>
      <c r="G13" s="7">
        <v>0</v>
      </c>
      <c r="H13" s="7">
        <v>5</v>
      </c>
      <c r="I13" s="7">
        <v>1</v>
      </c>
      <c r="J13" s="7">
        <v>0.666666666666667</v>
      </c>
      <c r="K13" s="7">
        <v>0.8</v>
      </c>
      <c r="L13" s="7">
        <v>0.5</v>
      </c>
      <c r="M13" s="7">
        <v>0.5</v>
      </c>
      <c r="N13" s="7">
        <v>0.75</v>
      </c>
    </row>
    <row r="14" spans="1:14">
      <c r="A14" s="6">
        <v>76</v>
      </c>
      <c r="B14" s="7">
        <v>76</v>
      </c>
      <c r="C14" s="7">
        <v>0.827271580696106</v>
      </c>
      <c r="D14" s="7">
        <v>0.122797250747681</v>
      </c>
      <c r="E14" s="7">
        <v>10</v>
      </c>
      <c r="F14" s="7">
        <v>5</v>
      </c>
      <c r="G14" s="7">
        <v>0</v>
      </c>
      <c r="H14" s="7">
        <v>5</v>
      </c>
      <c r="I14" s="7">
        <v>1</v>
      </c>
      <c r="J14" s="7">
        <v>0.666666666666667</v>
      </c>
      <c r="K14" s="7">
        <v>0.8</v>
      </c>
      <c r="L14" s="7">
        <v>0.5</v>
      </c>
      <c r="M14" s="7">
        <v>0.5</v>
      </c>
      <c r="N14" s="7">
        <v>0.75</v>
      </c>
    </row>
    <row r="15" spans="1:14">
      <c r="A15" s="6">
        <v>81</v>
      </c>
      <c r="B15" s="7">
        <v>81</v>
      </c>
      <c r="C15" s="7">
        <v>0.777614712715149</v>
      </c>
      <c r="D15" s="7">
        <v>0.0385898351669312</v>
      </c>
      <c r="E15" s="7">
        <v>10</v>
      </c>
      <c r="F15" s="7">
        <v>4</v>
      </c>
      <c r="G15" s="7">
        <v>0</v>
      </c>
      <c r="H15" s="7">
        <v>6</v>
      </c>
      <c r="I15" s="7">
        <v>1</v>
      </c>
      <c r="J15" s="7">
        <v>0.714285714285714</v>
      </c>
      <c r="K15" s="7">
        <v>0.833333333333333</v>
      </c>
      <c r="L15" s="7">
        <v>0.4</v>
      </c>
      <c r="M15" s="7">
        <v>0.6</v>
      </c>
      <c r="N15" s="7">
        <v>0.8</v>
      </c>
    </row>
    <row r="16" spans="1:14">
      <c r="A16" s="6">
        <v>52</v>
      </c>
      <c r="B16" s="7">
        <v>52</v>
      </c>
      <c r="C16" s="7">
        <v>0.76999843120575</v>
      </c>
      <c r="D16" s="7">
        <v>0.212963461875915</v>
      </c>
      <c r="E16" s="7">
        <v>10</v>
      </c>
      <c r="F16" s="7">
        <v>6</v>
      </c>
      <c r="G16" s="7">
        <v>0</v>
      </c>
      <c r="H16" s="7">
        <v>4</v>
      </c>
      <c r="I16" s="7">
        <v>1</v>
      </c>
      <c r="J16" s="7">
        <v>0.625</v>
      </c>
      <c r="K16" s="7">
        <v>0.769230769230769</v>
      </c>
      <c r="L16" s="7">
        <v>0.6</v>
      </c>
      <c r="M16" s="7">
        <v>0.4</v>
      </c>
      <c r="N16" s="7">
        <v>0.7</v>
      </c>
    </row>
    <row r="17" s="2" customFormat="1" spans="1:14">
      <c r="A17" s="10">
        <v>6</v>
      </c>
      <c r="B17" s="11">
        <v>6</v>
      </c>
      <c r="C17" s="11">
        <v>0.825859069824219</v>
      </c>
      <c r="D17" s="11">
        <v>0.0527646541595459</v>
      </c>
      <c r="E17" s="11">
        <v>10</v>
      </c>
      <c r="F17" s="11">
        <v>5</v>
      </c>
      <c r="G17" s="11">
        <v>0</v>
      </c>
      <c r="H17" s="11">
        <v>5</v>
      </c>
      <c r="I17" s="11">
        <v>1</v>
      </c>
      <c r="J17" s="11">
        <v>0.666666666666667</v>
      </c>
      <c r="K17" s="11">
        <v>0.8</v>
      </c>
      <c r="L17" s="11">
        <v>0.5</v>
      </c>
      <c r="M17" s="11">
        <v>0.5</v>
      </c>
      <c r="N17" s="11">
        <v>0.75</v>
      </c>
    </row>
    <row r="18" spans="1:14">
      <c r="A18" s="6">
        <v>36</v>
      </c>
      <c r="B18" s="7">
        <v>36</v>
      </c>
      <c r="C18" s="7">
        <v>0.845277667045593</v>
      </c>
      <c r="D18" s="7">
        <v>0.0597842931747437</v>
      </c>
      <c r="E18" s="7">
        <v>10</v>
      </c>
      <c r="F18" s="7">
        <v>8</v>
      </c>
      <c r="G18" s="7">
        <v>0</v>
      </c>
      <c r="H18" s="7">
        <v>2</v>
      </c>
      <c r="I18" s="7">
        <v>1</v>
      </c>
      <c r="J18" s="7">
        <v>0.555555555555556</v>
      </c>
      <c r="K18" s="7">
        <v>0.714285714285714</v>
      </c>
      <c r="L18" s="7">
        <v>0.8</v>
      </c>
      <c r="M18" s="7">
        <v>0.2</v>
      </c>
      <c r="N18" s="7">
        <v>0.6</v>
      </c>
    </row>
    <row r="19" spans="1:14">
      <c r="A19" s="6">
        <v>48</v>
      </c>
      <c r="B19" s="7">
        <v>48</v>
      </c>
      <c r="C19" s="7">
        <v>0.880075216293335</v>
      </c>
      <c r="D19" s="7">
        <v>0.114109992980957</v>
      </c>
      <c r="E19" s="7">
        <v>10</v>
      </c>
      <c r="F19" s="7">
        <v>5</v>
      </c>
      <c r="G19" s="7">
        <v>0</v>
      </c>
      <c r="H19" s="7">
        <v>5</v>
      </c>
      <c r="I19" s="7">
        <v>1</v>
      </c>
      <c r="J19" s="7">
        <v>0.666666666666667</v>
      </c>
      <c r="K19" s="7">
        <v>0.8</v>
      </c>
      <c r="L19" s="7">
        <v>0.5</v>
      </c>
      <c r="M19" s="7">
        <v>0.5</v>
      </c>
      <c r="N19" s="7">
        <v>0.75</v>
      </c>
    </row>
    <row r="20" spans="1:14">
      <c r="A20" s="6">
        <v>14</v>
      </c>
      <c r="B20" s="7">
        <v>14</v>
      </c>
      <c r="C20" s="7">
        <v>0.890965580940247</v>
      </c>
      <c r="D20" s="7">
        <v>0.157147407531738</v>
      </c>
      <c r="E20" s="7">
        <v>10</v>
      </c>
      <c r="F20" s="7">
        <v>5</v>
      </c>
      <c r="G20" s="7">
        <v>0</v>
      </c>
      <c r="H20" s="7">
        <v>5</v>
      </c>
      <c r="I20" s="7">
        <v>1</v>
      </c>
      <c r="J20" s="7">
        <v>0.666666666666667</v>
      </c>
      <c r="K20" s="7">
        <v>0.8</v>
      </c>
      <c r="L20" s="7">
        <v>0.5</v>
      </c>
      <c r="M20" s="7">
        <v>0.5</v>
      </c>
      <c r="N20" s="7">
        <v>0.75</v>
      </c>
    </row>
    <row r="21" spans="1:14">
      <c r="A21" s="6">
        <v>63</v>
      </c>
      <c r="B21" s="7">
        <v>63</v>
      </c>
      <c r="C21" s="7">
        <v>0.882025837898254</v>
      </c>
      <c r="D21" s="7">
        <v>0.179218649864197</v>
      </c>
      <c r="E21" s="7">
        <v>10</v>
      </c>
      <c r="F21" s="7">
        <v>8</v>
      </c>
      <c r="G21" s="7">
        <v>0</v>
      </c>
      <c r="H21" s="7">
        <v>2</v>
      </c>
      <c r="I21" s="7">
        <v>1</v>
      </c>
      <c r="J21" s="7">
        <v>0.555555555555556</v>
      </c>
      <c r="K21" s="7">
        <v>0.714285714285714</v>
      </c>
      <c r="L21" s="7">
        <v>0.8</v>
      </c>
      <c r="M21" s="7">
        <v>0.2</v>
      </c>
      <c r="N21" s="7">
        <v>0.6</v>
      </c>
    </row>
    <row r="22" s="2" customFormat="1" spans="1:14">
      <c r="A22" s="10">
        <v>80</v>
      </c>
      <c r="B22" s="11">
        <v>80</v>
      </c>
      <c r="C22" s="11">
        <v>0.909982204437256</v>
      </c>
      <c r="D22" s="11">
        <v>0.198383212089539</v>
      </c>
      <c r="E22" s="11">
        <v>10</v>
      </c>
      <c r="F22" s="11">
        <v>9</v>
      </c>
      <c r="G22" s="11">
        <v>0</v>
      </c>
      <c r="H22" s="11">
        <v>1</v>
      </c>
      <c r="I22" s="11">
        <v>1</v>
      </c>
      <c r="J22" s="11">
        <v>0.526315789473684</v>
      </c>
      <c r="K22" s="11">
        <v>0.689655172413793</v>
      </c>
      <c r="L22" s="11">
        <v>0.9</v>
      </c>
      <c r="M22" s="11">
        <v>0.1</v>
      </c>
      <c r="N22" s="11">
        <v>0.55</v>
      </c>
    </row>
    <row r="23" spans="1:14">
      <c r="A23" s="6">
        <v>10</v>
      </c>
      <c r="B23" s="7">
        <v>10</v>
      </c>
      <c r="C23" s="7">
        <v>0.942210555076599</v>
      </c>
      <c r="D23" s="7">
        <v>0.160889387130737</v>
      </c>
      <c r="E23" s="7">
        <v>10</v>
      </c>
      <c r="F23" s="7">
        <v>4</v>
      </c>
      <c r="G23" s="7">
        <v>0</v>
      </c>
      <c r="H23" s="7">
        <v>6</v>
      </c>
      <c r="I23" s="7">
        <v>1</v>
      </c>
      <c r="J23" s="7">
        <v>0.714285714285714</v>
      </c>
      <c r="K23" s="7">
        <v>0.833333333333333</v>
      </c>
      <c r="L23" s="7">
        <v>0.4</v>
      </c>
      <c r="M23" s="7">
        <v>0.6</v>
      </c>
      <c r="N23" s="7">
        <v>0.8</v>
      </c>
    </row>
    <row r="24" spans="1:14">
      <c r="A24" s="6">
        <v>60</v>
      </c>
      <c r="B24" s="7">
        <v>60</v>
      </c>
      <c r="C24" s="7">
        <v>0.950549483299255</v>
      </c>
      <c r="D24" s="7">
        <v>0.064454197883606</v>
      </c>
      <c r="E24" s="7">
        <v>10</v>
      </c>
      <c r="F24" s="7">
        <v>2</v>
      </c>
      <c r="G24" s="7">
        <v>0</v>
      </c>
      <c r="H24" s="7">
        <v>8</v>
      </c>
      <c r="I24" s="7">
        <v>1</v>
      </c>
      <c r="J24" s="7">
        <v>0.833333333333333</v>
      </c>
      <c r="K24" s="7">
        <v>0.909090909090909</v>
      </c>
      <c r="L24" s="7">
        <v>0.2</v>
      </c>
      <c r="M24" s="7">
        <v>0.8</v>
      </c>
      <c r="N24" s="7">
        <v>0.9</v>
      </c>
    </row>
    <row r="25" s="2" customFormat="1" spans="1:14">
      <c r="A25" s="10">
        <v>33</v>
      </c>
      <c r="B25" s="11">
        <v>33</v>
      </c>
      <c r="C25" s="11">
        <v>0.972739696502686</v>
      </c>
      <c r="D25" s="11">
        <v>0.0680270195007324</v>
      </c>
      <c r="E25" s="11">
        <v>10</v>
      </c>
      <c r="F25" s="11">
        <v>7</v>
      </c>
      <c r="G25" s="11">
        <v>0</v>
      </c>
      <c r="H25" s="11">
        <v>3</v>
      </c>
      <c r="I25" s="11">
        <v>1</v>
      </c>
      <c r="J25" s="11">
        <v>0.588235294117647</v>
      </c>
      <c r="K25" s="11">
        <v>0.740740740740741</v>
      </c>
      <c r="L25" s="11">
        <v>0.7</v>
      </c>
      <c r="M25" s="11">
        <v>0.3</v>
      </c>
      <c r="N25" s="11">
        <v>0.65</v>
      </c>
    </row>
    <row r="26" spans="3:14">
      <c r="C26" s="5">
        <f>AVERAGE(C2:C25)</f>
        <v>0.801541681090991</v>
      </c>
      <c r="D26" s="5">
        <f>AVERAGE(D2:D25)</f>
        <v>0.0759061922629674</v>
      </c>
      <c r="J26" s="5">
        <f>AVERAGE(J2:J25)</f>
        <v>0.637164807443445</v>
      </c>
      <c r="K26" s="5">
        <f>AVERAGE(K2:K25)</f>
        <v>0.776212846327789</v>
      </c>
      <c r="L26" s="5">
        <f>AVERAGE(L2:L25)</f>
        <v>0.5875</v>
      </c>
      <c r="M26" s="5">
        <f>AVERAGE(M2:M25)</f>
        <v>0.4125</v>
      </c>
      <c r="N26" s="5">
        <f>AVERAGE(N2:N25)</f>
        <v>0.70625</v>
      </c>
    </row>
    <row r="28" spans="3:8">
      <c r="C28" s="12" t="s">
        <v>13</v>
      </c>
      <c r="D28" s="5" t="s">
        <v>14</v>
      </c>
      <c r="E28" s="5"/>
      <c r="F28" s="13" t="s">
        <v>26</v>
      </c>
      <c r="G28" s="14"/>
      <c r="H28" s="14"/>
    </row>
    <row r="29" s="14" customFormat="1" spans="3:6">
      <c r="C29" s="13" t="s">
        <v>15</v>
      </c>
      <c r="D29" s="13">
        <f>COUNTIF(C2:C25,"&lt;0.46")-COUNTIF(C2:C25,"&lt;0.385")</f>
        <v>0</v>
      </c>
      <c r="E29" s="13"/>
      <c r="F29" s="15"/>
    </row>
    <row r="30" s="14" customFormat="1" spans="3:8">
      <c r="C30" s="13" t="s">
        <v>16</v>
      </c>
      <c r="D30" s="13">
        <f>COUNTIF(C2:C25,"&lt;0.535")-COUNTIF(C2:C25,"&lt;0.46")</f>
        <v>0</v>
      </c>
      <c r="E30" s="13"/>
      <c r="F30" s="15">
        <v>0.04</v>
      </c>
      <c r="G30" s="14">
        <v>-20</v>
      </c>
      <c r="H30" s="14">
        <v>480</v>
      </c>
    </row>
    <row r="31" s="14" customFormat="1" spans="3:8">
      <c r="C31" s="13" t="s">
        <v>17</v>
      </c>
      <c r="D31" s="13">
        <f>COUNTIF(C2:C25,"&lt;0.61")-COUNTIF(C2:C25,"&lt;0.535")</f>
        <v>0</v>
      </c>
      <c r="E31" s="13"/>
      <c r="F31" s="15">
        <v>0.08</v>
      </c>
      <c r="G31" s="14">
        <v>-40</v>
      </c>
      <c r="H31" s="14">
        <v>460</v>
      </c>
    </row>
    <row r="32" s="3" customFormat="1" spans="3:8">
      <c r="C32" s="16" t="s">
        <v>18</v>
      </c>
      <c r="D32" s="16">
        <f>COUNTIF(C2:C25,"&lt;0.685")-COUNTIF(C2:C25,"&lt;0.61")</f>
        <v>3</v>
      </c>
      <c r="E32" s="16">
        <v>3</v>
      </c>
      <c r="F32" s="15">
        <v>0.12</v>
      </c>
      <c r="G32" s="14">
        <v>-60</v>
      </c>
      <c r="H32" s="14">
        <v>440</v>
      </c>
    </row>
    <row r="33" s="14" customFormat="1" spans="3:8">
      <c r="C33" s="13" t="s">
        <v>19</v>
      </c>
      <c r="D33" s="13">
        <f>COUNTIF(C2:C25,"&lt;0.76")-COUNTIF(C2:C25,"&lt;0.685")</f>
        <v>5</v>
      </c>
      <c r="E33" s="5">
        <v>5</v>
      </c>
      <c r="F33" s="15">
        <v>0.16</v>
      </c>
      <c r="G33" s="18">
        <v>-80</v>
      </c>
      <c r="H33" s="18">
        <v>420</v>
      </c>
    </row>
    <row r="34" s="4" customFormat="1" spans="3:5">
      <c r="C34" s="17" t="s">
        <v>20</v>
      </c>
      <c r="D34" s="17">
        <f>COUNTIF(C2:C25,"&lt;0.835")-COUNTIF(C2:C25,"&lt;0.76")</f>
        <v>8</v>
      </c>
      <c r="E34" s="17">
        <v>9</v>
      </c>
    </row>
    <row r="35" s="14" customFormat="1" spans="3:5">
      <c r="C35" s="13" t="s">
        <v>21</v>
      </c>
      <c r="D35" s="13">
        <f>COUNTIF(C2:C25,"&lt;0.91")-COUNTIF(C2:C25,"&lt;0.835")</f>
        <v>5</v>
      </c>
      <c r="E35" s="5">
        <v>5</v>
      </c>
    </row>
    <row r="36" s="3" customFormat="1" spans="3:5">
      <c r="C36" s="16" t="s">
        <v>22</v>
      </c>
      <c r="D36" s="16">
        <f>COUNTIF(C2:C25,"&lt;0.985")-COUNTIF(C2:C25,"&lt;0.91")</f>
        <v>3</v>
      </c>
      <c r="E36" s="16">
        <v>3</v>
      </c>
    </row>
    <row r="37" spans="3:5">
      <c r="C37" s="5" t="s">
        <v>23</v>
      </c>
      <c r="D37" s="5">
        <f>COUNTIF(C2:C25,"&lt;1.06")-COUNTIF(C2:C25,"&lt;0.985")</f>
        <v>0</v>
      </c>
      <c r="E37" s="5"/>
    </row>
    <row r="38" spans="3:5">
      <c r="C38" s="5" t="s">
        <v>24</v>
      </c>
      <c r="D38" s="5">
        <f>COUNTIF(C2:C25,"&lt;1.135")-COUNTIF(C2:C25,"&lt;1.06")</f>
        <v>0</v>
      </c>
      <c r="E38" s="5"/>
    </row>
    <row r="39" spans="3:5">
      <c r="C39" s="5" t="s">
        <v>25</v>
      </c>
      <c r="D39" s="5">
        <f>COUNTIF(C2:C25,"&lt;1.21")-COUNTIF(C2:C25,"&lt;1.135")</f>
        <v>0</v>
      </c>
      <c r="E39" s="5"/>
    </row>
    <row r="40" spans="7:8">
      <c r="G40" s="5">
        <v>0.57</v>
      </c>
      <c r="H40" s="5">
        <v>0.041</v>
      </c>
    </row>
    <row r="41" spans="7:8">
      <c r="G41" s="5">
        <v>0.725</v>
      </c>
      <c r="H41" s="5">
        <v>0.076</v>
      </c>
    </row>
    <row r="42" spans="7:8">
      <c r="G42" s="5">
        <v>0.801</v>
      </c>
      <c r="H42" s="5">
        <v>0.094</v>
      </c>
    </row>
  </sheetData>
  <pageMargins left="0.75" right="0.75" top="1" bottom="1" header="0.5" footer="0.5"/>
  <headerFooter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1"/>
  <sheetViews>
    <sheetView workbookViewId="0">
      <selection activeCell="C31" sqref="C31:D35"/>
    </sheetView>
  </sheetViews>
  <sheetFormatPr defaultColWidth="9" defaultRowHeight="13.5"/>
  <cols>
    <col min="3" max="4" width="19.25" customWidth="1"/>
    <col min="10" max="11" width="12.6333333333333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>
      <c r="A2" s="6">
        <v>62</v>
      </c>
      <c r="B2" s="7">
        <v>62</v>
      </c>
      <c r="C2" s="7">
        <v>0.626335144042969</v>
      </c>
      <c r="D2" s="7">
        <v>0.0125883817672729</v>
      </c>
      <c r="E2" s="7">
        <v>10</v>
      </c>
      <c r="F2" s="7">
        <v>8</v>
      </c>
      <c r="G2" s="7">
        <v>0</v>
      </c>
      <c r="H2" s="7">
        <v>2</v>
      </c>
      <c r="I2" s="7">
        <v>1</v>
      </c>
      <c r="J2" s="7">
        <v>0.555555555555556</v>
      </c>
      <c r="K2" s="7">
        <v>0.714285714285714</v>
      </c>
      <c r="L2" s="7">
        <v>0.8</v>
      </c>
      <c r="M2" s="7">
        <v>0.2</v>
      </c>
      <c r="N2" s="7">
        <v>0.6</v>
      </c>
    </row>
    <row r="3" spans="1:14">
      <c r="A3" s="6">
        <v>3</v>
      </c>
      <c r="B3" s="7">
        <v>3</v>
      </c>
      <c r="C3" s="7">
        <v>0.65697968006134</v>
      </c>
      <c r="D3" s="7">
        <v>0.0191965103149414</v>
      </c>
      <c r="E3" s="7">
        <v>10</v>
      </c>
      <c r="F3" s="7">
        <v>6</v>
      </c>
      <c r="G3" s="7">
        <v>0</v>
      </c>
      <c r="H3" s="7">
        <v>4</v>
      </c>
      <c r="I3" s="7">
        <v>1</v>
      </c>
      <c r="J3" s="7">
        <v>0.625</v>
      </c>
      <c r="K3" s="7">
        <v>0.769230769230769</v>
      </c>
      <c r="L3" s="7">
        <v>0.6</v>
      </c>
      <c r="M3" s="7">
        <v>0.4</v>
      </c>
      <c r="N3" s="7">
        <v>0.7</v>
      </c>
    </row>
    <row r="4" s="2" customFormat="1" spans="1:14">
      <c r="A4" s="10">
        <v>77</v>
      </c>
      <c r="B4" s="11">
        <v>77</v>
      </c>
      <c r="C4" s="11">
        <v>0.663548707962036</v>
      </c>
      <c r="D4" s="11">
        <v>0.0263123512268066</v>
      </c>
      <c r="E4" s="11">
        <v>10</v>
      </c>
      <c r="F4" s="11">
        <v>7</v>
      </c>
      <c r="G4" s="11">
        <v>0</v>
      </c>
      <c r="H4" s="11">
        <v>3</v>
      </c>
      <c r="I4" s="11">
        <v>1</v>
      </c>
      <c r="J4" s="11">
        <v>0.588235294117647</v>
      </c>
      <c r="K4" s="11">
        <v>0.740740740740741</v>
      </c>
      <c r="L4" s="11">
        <v>0.7</v>
      </c>
      <c r="M4" s="11">
        <v>0.3</v>
      </c>
      <c r="N4" s="11">
        <v>0.65</v>
      </c>
    </row>
    <row r="5" spans="1:14">
      <c r="A5" s="6">
        <v>57</v>
      </c>
      <c r="B5" s="7">
        <v>57</v>
      </c>
      <c r="C5" s="7">
        <v>0.703205585479736</v>
      </c>
      <c r="D5" s="7">
        <v>0.0240179300308228</v>
      </c>
      <c r="E5" s="7">
        <v>10</v>
      </c>
      <c r="F5" s="7">
        <v>4</v>
      </c>
      <c r="G5" s="7">
        <v>0</v>
      </c>
      <c r="H5" s="7">
        <v>6</v>
      </c>
      <c r="I5" s="7">
        <v>1</v>
      </c>
      <c r="J5" s="7">
        <v>0.714285714285714</v>
      </c>
      <c r="K5" s="7">
        <v>0.833333333333333</v>
      </c>
      <c r="L5" s="7">
        <v>0.4</v>
      </c>
      <c r="M5" s="7">
        <v>0.6</v>
      </c>
      <c r="N5" s="7">
        <v>0.8</v>
      </c>
    </row>
    <row r="6" spans="1:14">
      <c r="A6" s="6">
        <v>84</v>
      </c>
      <c r="B6" s="7">
        <v>84</v>
      </c>
      <c r="C6" s="7">
        <v>0.710006833076477</v>
      </c>
      <c r="D6" s="7">
        <v>0.00908374786376953</v>
      </c>
      <c r="E6" s="7">
        <v>10</v>
      </c>
      <c r="F6" s="7">
        <v>5</v>
      </c>
      <c r="G6" s="7">
        <v>0</v>
      </c>
      <c r="H6" s="7">
        <v>5</v>
      </c>
      <c r="I6" s="7">
        <v>1</v>
      </c>
      <c r="J6" s="7">
        <v>0.666666666666667</v>
      </c>
      <c r="K6" s="7">
        <v>0.8</v>
      </c>
      <c r="L6" s="7">
        <v>0.5</v>
      </c>
      <c r="M6" s="7">
        <v>0.5</v>
      </c>
      <c r="N6" s="7">
        <v>0.75</v>
      </c>
    </row>
    <row r="7" spans="1:14">
      <c r="A7" s="6">
        <v>67</v>
      </c>
      <c r="B7" s="7">
        <v>67</v>
      </c>
      <c r="C7" s="7">
        <v>0.726960897445679</v>
      </c>
      <c r="D7" s="7">
        <v>0.0244230031967163</v>
      </c>
      <c r="E7" s="7">
        <v>10</v>
      </c>
      <c r="F7" s="7">
        <v>7</v>
      </c>
      <c r="G7" s="7">
        <v>0</v>
      </c>
      <c r="H7" s="7">
        <v>3</v>
      </c>
      <c r="I7" s="7">
        <v>1</v>
      </c>
      <c r="J7" s="7">
        <v>0.588235294117647</v>
      </c>
      <c r="K7" s="7">
        <v>0.740740740740741</v>
      </c>
      <c r="L7" s="7">
        <v>0.7</v>
      </c>
      <c r="M7" s="7">
        <v>0.3</v>
      </c>
      <c r="N7" s="7">
        <v>0.65</v>
      </c>
    </row>
    <row r="8" s="2" customFormat="1" spans="1:14">
      <c r="A8" s="10">
        <v>5</v>
      </c>
      <c r="B8" s="11">
        <v>5</v>
      </c>
      <c r="C8" s="11">
        <v>0.759477138519287</v>
      </c>
      <c r="D8" s="11">
        <v>0.0228502750396729</v>
      </c>
      <c r="E8" s="11">
        <v>10</v>
      </c>
      <c r="F8" s="11">
        <v>6</v>
      </c>
      <c r="G8" s="11">
        <v>0</v>
      </c>
      <c r="H8" s="11">
        <v>4</v>
      </c>
      <c r="I8" s="11">
        <v>1</v>
      </c>
      <c r="J8" s="11">
        <v>0.625</v>
      </c>
      <c r="K8" s="11">
        <v>0.769230769230769</v>
      </c>
      <c r="L8" s="11">
        <v>0.6</v>
      </c>
      <c r="M8" s="11">
        <v>0.4</v>
      </c>
      <c r="N8" s="11">
        <v>0.7</v>
      </c>
    </row>
    <row r="9" s="14" customFormat="1" spans="1:14">
      <c r="A9" s="19">
        <v>25</v>
      </c>
      <c r="B9" s="20">
        <v>25</v>
      </c>
      <c r="C9" s="20">
        <v>0.827527761459351</v>
      </c>
      <c r="D9" s="20">
        <v>0.106193423271179</v>
      </c>
      <c r="E9" s="20">
        <v>10</v>
      </c>
      <c r="F9" s="20">
        <v>6</v>
      </c>
      <c r="G9" s="20">
        <v>0</v>
      </c>
      <c r="H9" s="20">
        <v>4</v>
      </c>
      <c r="I9" s="20">
        <v>1</v>
      </c>
      <c r="J9" s="20">
        <v>0.625</v>
      </c>
      <c r="K9" s="20">
        <v>0.769230769230769</v>
      </c>
      <c r="L9" s="20">
        <v>0.6</v>
      </c>
      <c r="M9" s="20">
        <v>0.4</v>
      </c>
      <c r="N9" s="20">
        <v>0.7</v>
      </c>
    </row>
    <row r="10" spans="1:14">
      <c r="A10" s="6">
        <v>22</v>
      </c>
      <c r="B10" s="7">
        <v>22</v>
      </c>
      <c r="C10" s="7">
        <v>0.768659114837646</v>
      </c>
      <c r="D10" s="7">
        <v>0.0440047979354858</v>
      </c>
      <c r="E10" s="7">
        <v>10</v>
      </c>
      <c r="F10" s="7">
        <v>7</v>
      </c>
      <c r="G10" s="7">
        <v>0</v>
      </c>
      <c r="H10" s="7">
        <v>3</v>
      </c>
      <c r="I10" s="7">
        <v>1</v>
      </c>
      <c r="J10" s="7">
        <v>0.588235294117647</v>
      </c>
      <c r="K10" s="7">
        <v>0.740740740740741</v>
      </c>
      <c r="L10" s="7">
        <v>0.7</v>
      </c>
      <c r="M10" s="7">
        <v>0.3</v>
      </c>
      <c r="N10" s="7">
        <v>0.65</v>
      </c>
    </row>
    <row r="11" spans="1:14">
      <c r="A11" s="6">
        <v>9</v>
      </c>
      <c r="B11" s="7">
        <v>9</v>
      </c>
      <c r="C11" s="7">
        <v>0.8022301197052</v>
      </c>
      <c r="D11" s="7">
        <v>0.0777180194854736</v>
      </c>
      <c r="E11" s="7">
        <v>10</v>
      </c>
      <c r="F11" s="7">
        <v>9</v>
      </c>
      <c r="G11" s="7">
        <v>0</v>
      </c>
      <c r="H11" s="7">
        <v>1</v>
      </c>
      <c r="I11" s="7">
        <v>1</v>
      </c>
      <c r="J11" s="7">
        <v>0.526315789473684</v>
      </c>
      <c r="K11" s="7">
        <v>0.689655172413793</v>
      </c>
      <c r="L11" s="7">
        <v>0.9</v>
      </c>
      <c r="M11" s="7">
        <v>0.1</v>
      </c>
      <c r="N11" s="7">
        <v>0.55</v>
      </c>
    </row>
    <row r="12" spans="1:14">
      <c r="A12" s="6">
        <v>2</v>
      </c>
      <c r="B12" s="7">
        <v>2</v>
      </c>
      <c r="C12" s="7">
        <v>0.782570600509644</v>
      </c>
      <c r="D12" s="7">
        <v>0.0511977672576904</v>
      </c>
      <c r="E12" s="7">
        <v>10</v>
      </c>
      <c r="F12" s="7">
        <v>8</v>
      </c>
      <c r="G12" s="7">
        <v>0</v>
      </c>
      <c r="H12" s="7">
        <v>2</v>
      </c>
      <c r="I12" s="7">
        <v>1</v>
      </c>
      <c r="J12" s="7">
        <v>0.555555555555556</v>
      </c>
      <c r="K12" s="7">
        <v>0.714285714285714</v>
      </c>
      <c r="L12" s="7">
        <v>0.8</v>
      </c>
      <c r="M12" s="7">
        <v>0.2</v>
      </c>
      <c r="N12" s="7">
        <v>0.6</v>
      </c>
    </row>
    <row r="13" spans="1:14">
      <c r="A13" s="6">
        <v>40</v>
      </c>
      <c r="B13" s="7">
        <v>40</v>
      </c>
      <c r="C13" s="7">
        <v>0.792062044143677</v>
      </c>
      <c r="D13" s="7">
        <v>0.0185079574584961</v>
      </c>
      <c r="E13" s="7">
        <v>10</v>
      </c>
      <c r="F13" s="7">
        <v>5</v>
      </c>
      <c r="G13" s="7">
        <v>0</v>
      </c>
      <c r="H13" s="7">
        <v>5</v>
      </c>
      <c r="I13" s="7">
        <v>1</v>
      </c>
      <c r="J13" s="7">
        <v>0.666666666666667</v>
      </c>
      <c r="K13" s="7">
        <v>0.8</v>
      </c>
      <c r="L13" s="7">
        <v>0.5</v>
      </c>
      <c r="M13" s="7">
        <v>0.5</v>
      </c>
      <c r="N13" s="7">
        <v>0.75</v>
      </c>
    </row>
    <row r="14" spans="1:14">
      <c r="A14" s="6">
        <v>76</v>
      </c>
      <c r="B14" s="7">
        <v>76</v>
      </c>
      <c r="C14" s="7">
        <v>0.827271580696106</v>
      </c>
      <c r="D14" s="7">
        <v>0.122797250747681</v>
      </c>
      <c r="E14" s="7">
        <v>10</v>
      </c>
      <c r="F14" s="7">
        <v>5</v>
      </c>
      <c r="G14" s="7">
        <v>0</v>
      </c>
      <c r="H14" s="7">
        <v>5</v>
      </c>
      <c r="I14" s="7">
        <v>1</v>
      </c>
      <c r="J14" s="7">
        <v>0.666666666666667</v>
      </c>
      <c r="K14" s="7">
        <v>0.8</v>
      </c>
      <c r="L14" s="7">
        <v>0.5</v>
      </c>
      <c r="M14" s="7">
        <v>0.5</v>
      </c>
      <c r="N14" s="7">
        <v>0.75</v>
      </c>
    </row>
    <row r="15" spans="1:14">
      <c r="A15" s="6">
        <v>81</v>
      </c>
      <c r="B15" s="7">
        <v>81</v>
      </c>
      <c r="C15" s="7">
        <v>0.777614712715149</v>
      </c>
      <c r="D15" s="7">
        <v>0.0385898351669312</v>
      </c>
      <c r="E15" s="7">
        <v>10</v>
      </c>
      <c r="F15" s="7">
        <v>4</v>
      </c>
      <c r="G15" s="7">
        <v>0</v>
      </c>
      <c r="H15" s="7">
        <v>6</v>
      </c>
      <c r="I15" s="7">
        <v>1</v>
      </c>
      <c r="J15" s="7">
        <v>0.714285714285714</v>
      </c>
      <c r="K15" s="7">
        <v>0.833333333333333</v>
      </c>
      <c r="L15" s="7">
        <v>0.4</v>
      </c>
      <c r="M15" s="7">
        <v>0.6</v>
      </c>
      <c r="N15" s="7">
        <v>0.8</v>
      </c>
    </row>
    <row r="16" spans="1:14">
      <c r="A16" s="6">
        <v>52</v>
      </c>
      <c r="B16" s="7">
        <v>52</v>
      </c>
      <c r="C16" s="7">
        <v>0.76999843120575</v>
      </c>
      <c r="D16" s="7">
        <v>0.212963461875915</v>
      </c>
      <c r="E16" s="7">
        <v>10</v>
      </c>
      <c r="F16" s="7">
        <v>6</v>
      </c>
      <c r="G16" s="7">
        <v>0</v>
      </c>
      <c r="H16" s="7">
        <v>4</v>
      </c>
      <c r="I16" s="7">
        <v>1</v>
      </c>
      <c r="J16" s="7">
        <v>0.625</v>
      </c>
      <c r="K16" s="7">
        <v>0.769230769230769</v>
      </c>
      <c r="L16" s="7">
        <v>0.6</v>
      </c>
      <c r="M16" s="7">
        <v>0.4</v>
      </c>
      <c r="N16" s="7">
        <v>0.7</v>
      </c>
    </row>
    <row r="17" s="2" customFormat="1" spans="1:14">
      <c r="A17" s="10">
        <v>6</v>
      </c>
      <c r="B17" s="11">
        <v>6</v>
      </c>
      <c r="C17" s="11">
        <v>0.825859069824219</v>
      </c>
      <c r="D17" s="11">
        <v>0.0527646541595459</v>
      </c>
      <c r="E17" s="11">
        <v>10</v>
      </c>
      <c r="F17" s="11">
        <v>5</v>
      </c>
      <c r="G17" s="11">
        <v>0</v>
      </c>
      <c r="H17" s="11">
        <v>5</v>
      </c>
      <c r="I17" s="11">
        <v>1</v>
      </c>
      <c r="J17" s="11">
        <v>0.666666666666667</v>
      </c>
      <c r="K17" s="11">
        <v>0.8</v>
      </c>
      <c r="L17" s="11">
        <v>0.5</v>
      </c>
      <c r="M17" s="11">
        <v>0.5</v>
      </c>
      <c r="N17" s="11">
        <v>0.75</v>
      </c>
    </row>
    <row r="18" spans="1:14">
      <c r="A18" s="6">
        <v>36</v>
      </c>
      <c r="B18" s="7">
        <v>36</v>
      </c>
      <c r="C18" s="7">
        <v>0.845277667045593</v>
      </c>
      <c r="D18" s="7">
        <v>0.0597842931747437</v>
      </c>
      <c r="E18" s="7">
        <v>10</v>
      </c>
      <c r="F18" s="7">
        <v>8</v>
      </c>
      <c r="G18" s="7">
        <v>0</v>
      </c>
      <c r="H18" s="7">
        <v>2</v>
      </c>
      <c r="I18" s="7">
        <v>1</v>
      </c>
      <c r="J18" s="7">
        <v>0.555555555555556</v>
      </c>
      <c r="K18" s="7">
        <v>0.714285714285714</v>
      </c>
      <c r="L18" s="7">
        <v>0.8</v>
      </c>
      <c r="M18" s="7">
        <v>0.2</v>
      </c>
      <c r="N18" s="7">
        <v>0.6</v>
      </c>
    </row>
    <row r="19" spans="1:14">
      <c r="A19" s="6">
        <v>14</v>
      </c>
      <c r="B19" s="7">
        <v>14</v>
      </c>
      <c r="C19" s="7">
        <v>0.890965580940247</v>
      </c>
      <c r="D19" s="7">
        <v>0.157147407531738</v>
      </c>
      <c r="E19" s="7">
        <v>10</v>
      </c>
      <c r="F19" s="7">
        <v>5</v>
      </c>
      <c r="G19" s="7">
        <v>0</v>
      </c>
      <c r="H19" s="7">
        <v>5</v>
      </c>
      <c r="I19" s="7">
        <v>1</v>
      </c>
      <c r="J19" s="7">
        <v>0.666666666666667</v>
      </c>
      <c r="K19" s="7">
        <v>0.8</v>
      </c>
      <c r="L19" s="7">
        <v>0.5</v>
      </c>
      <c r="M19" s="7">
        <v>0.5</v>
      </c>
      <c r="N19" s="7">
        <v>0.75</v>
      </c>
    </row>
    <row r="20" spans="1:14">
      <c r="A20" s="6">
        <v>63</v>
      </c>
      <c r="B20" s="7">
        <v>63</v>
      </c>
      <c r="C20" s="7">
        <v>0.882025837898254</v>
      </c>
      <c r="D20" s="7">
        <v>0.179218649864197</v>
      </c>
      <c r="E20" s="7">
        <v>10</v>
      </c>
      <c r="F20" s="7">
        <v>8</v>
      </c>
      <c r="G20" s="7">
        <v>0</v>
      </c>
      <c r="H20" s="7">
        <v>2</v>
      </c>
      <c r="I20" s="7">
        <v>1</v>
      </c>
      <c r="J20" s="7">
        <v>0.555555555555556</v>
      </c>
      <c r="K20" s="7">
        <v>0.714285714285714</v>
      </c>
      <c r="L20" s="7">
        <v>0.8</v>
      </c>
      <c r="M20" s="7">
        <v>0.2</v>
      </c>
      <c r="N20" s="7">
        <v>0.6</v>
      </c>
    </row>
    <row r="21" s="2" customFormat="1" spans="1:14">
      <c r="A21" s="10">
        <v>80</v>
      </c>
      <c r="B21" s="11">
        <v>80</v>
      </c>
      <c r="C21" s="11">
        <v>0.909982204437256</v>
      </c>
      <c r="D21" s="11">
        <v>0.198383212089539</v>
      </c>
      <c r="E21" s="11">
        <v>10</v>
      </c>
      <c r="F21" s="11">
        <v>9</v>
      </c>
      <c r="G21" s="11">
        <v>0</v>
      </c>
      <c r="H21" s="11">
        <v>1</v>
      </c>
      <c r="I21" s="11">
        <v>1</v>
      </c>
      <c r="J21" s="11">
        <v>0.526315789473684</v>
      </c>
      <c r="K21" s="11">
        <v>0.689655172413793</v>
      </c>
      <c r="L21" s="11">
        <v>0.9</v>
      </c>
      <c r="M21" s="11">
        <v>0.1</v>
      </c>
      <c r="N21" s="11">
        <v>0.55</v>
      </c>
    </row>
    <row r="22" spans="1:14">
      <c r="A22" s="6">
        <v>10</v>
      </c>
      <c r="B22" s="7">
        <v>10</v>
      </c>
      <c r="C22" s="7">
        <v>0.942210555076599</v>
      </c>
      <c r="D22" s="7">
        <v>0.160889387130737</v>
      </c>
      <c r="E22" s="7">
        <v>10</v>
      </c>
      <c r="F22" s="7">
        <v>4</v>
      </c>
      <c r="G22" s="7">
        <v>0</v>
      </c>
      <c r="H22" s="7">
        <v>6</v>
      </c>
      <c r="I22" s="7">
        <v>1</v>
      </c>
      <c r="J22" s="7">
        <v>0.714285714285714</v>
      </c>
      <c r="K22" s="7">
        <v>0.833333333333333</v>
      </c>
      <c r="L22" s="7">
        <v>0.4</v>
      </c>
      <c r="M22" s="7">
        <v>0.6</v>
      </c>
      <c r="N22" s="7">
        <v>0.8</v>
      </c>
    </row>
    <row r="23" spans="1:14">
      <c r="A23" s="6">
        <v>60</v>
      </c>
      <c r="B23" s="7">
        <v>60</v>
      </c>
      <c r="C23" s="7">
        <v>0.950549483299255</v>
      </c>
      <c r="D23" s="7">
        <v>0.064454197883606</v>
      </c>
      <c r="E23" s="7">
        <v>10</v>
      </c>
      <c r="F23" s="7">
        <v>2</v>
      </c>
      <c r="G23" s="7">
        <v>0</v>
      </c>
      <c r="H23" s="7">
        <v>8</v>
      </c>
      <c r="I23" s="7">
        <v>1</v>
      </c>
      <c r="J23" s="7">
        <v>0.833333333333333</v>
      </c>
      <c r="K23" s="7">
        <v>0.909090909090909</v>
      </c>
      <c r="L23" s="7">
        <v>0.2</v>
      </c>
      <c r="M23" s="7">
        <v>0.8</v>
      </c>
      <c r="N23" s="7">
        <v>0.9</v>
      </c>
    </row>
    <row r="24" s="2" customFormat="1" spans="1:14">
      <c r="A24" s="10">
        <v>33</v>
      </c>
      <c r="B24" s="11">
        <v>33</v>
      </c>
      <c r="C24" s="11">
        <v>0.972739696502686</v>
      </c>
      <c r="D24" s="11">
        <v>0.0680270195007324</v>
      </c>
      <c r="E24" s="11">
        <v>10</v>
      </c>
      <c r="F24" s="11">
        <v>7</v>
      </c>
      <c r="G24" s="11">
        <v>0</v>
      </c>
      <c r="H24" s="11">
        <v>3</v>
      </c>
      <c r="I24" s="11">
        <v>1</v>
      </c>
      <c r="J24" s="11">
        <v>0.588235294117647</v>
      </c>
      <c r="K24" s="11">
        <v>0.740740740740741</v>
      </c>
      <c r="L24" s="11">
        <v>0.7</v>
      </c>
      <c r="M24" s="11">
        <v>0.3</v>
      </c>
      <c r="N24" s="11">
        <v>0.65</v>
      </c>
    </row>
    <row r="25" spans="3:14">
      <c r="C25" s="5">
        <f>AVERAGE(C2:C24)</f>
        <v>0.80061123682105</v>
      </c>
      <c r="D25" s="5">
        <f>AVERAGE(D2:D24)</f>
        <v>0.0761353710423345</v>
      </c>
      <c r="J25" s="5">
        <f>AVERAGE(J2:J24)</f>
        <v>0.627709512485391</v>
      </c>
      <c r="K25" s="5">
        <f>AVERAGE(K2:K24)</f>
        <v>0.768931745693365</v>
      </c>
      <c r="L25" s="5">
        <f>AVERAGE(L2:L24)</f>
        <v>0.61304347826087</v>
      </c>
      <c r="M25" s="5">
        <f>AVERAGE(M2:M24)</f>
        <v>0.38695652173913</v>
      </c>
      <c r="N25" s="5">
        <f>AVERAGE(N2:N24)</f>
        <v>0.693478260869565</v>
      </c>
    </row>
    <row r="27" spans="3:8">
      <c r="C27" s="12" t="s">
        <v>13</v>
      </c>
      <c r="D27" s="5" t="s">
        <v>14</v>
      </c>
      <c r="E27" s="5"/>
      <c r="F27" s="13" t="s">
        <v>26</v>
      </c>
      <c r="G27" s="14"/>
      <c r="H27" s="14"/>
    </row>
    <row r="28" s="14" customFormat="1" spans="3:6">
      <c r="C28" s="13" t="s">
        <v>15</v>
      </c>
      <c r="D28" s="13">
        <f>COUNTIF(C2:C24,"&lt;0.46")-COUNTIF(C2:C24,"&lt;0.385")</f>
        <v>0</v>
      </c>
      <c r="E28" s="13"/>
      <c r="F28" s="15"/>
    </row>
    <row r="29" s="14" customFormat="1" spans="3:8">
      <c r="C29" s="13" t="s">
        <v>16</v>
      </c>
      <c r="D29" s="13">
        <f>COUNTIF(C2:C24,"&lt;0.535")-COUNTIF(C2:C24,"&lt;0.46")</f>
        <v>0</v>
      </c>
      <c r="E29" s="13"/>
      <c r="F29" s="15">
        <v>0.04</v>
      </c>
      <c r="G29" s="14">
        <v>-20</v>
      </c>
      <c r="H29" s="14">
        <v>480</v>
      </c>
    </row>
    <row r="30" s="14" customFormat="1" spans="3:8">
      <c r="C30" s="13" t="s">
        <v>17</v>
      </c>
      <c r="D30" s="13">
        <f>COUNTIF(C2:C24,"&lt;0.61")-COUNTIF(C2:C24,"&lt;0.535")</f>
        <v>0</v>
      </c>
      <c r="E30" s="13"/>
      <c r="F30" s="15">
        <v>0.08</v>
      </c>
      <c r="G30" s="14">
        <v>-40</v>
      </c>
      <c r="H30" s="14">
        <v>460</v>
      </c>
    </row>
    <row r="31" s="3" customFormat="1" spans="3:8">
      <c r="C31" s="16" t="s">
        <v>18</v>
      </c>
      <c r="D31" s="16">
        <f>COUNTIF(C2:C24,"&lt;0.685")-COUNTIF(C2:C24,"&lt;0.61")</f>
        <v>3</v>
      </c>
      <c r="E31" s="16">
        <v>3</v>
      </c>
      <c r="F31" s="15">
        <v>0.12</v>
      </c>
      <c r="G31" s="14">
        <v>-60</v>
      </c>
      <c r="H31" s="14">
        <v>440</v>
      </c>
    </row>
    <row r="32" s="14" customFormat="1" spans="3:8">
      <c r="C32" s="13" t="s">
        <v>19</v>
      </c>
      <c r="D32" s="13">
        <f>COUNTIF(C2:C24,"&lt;0.76")-COUNTIF(C2:C24,"&lt;0.685")</f>
        <v>4</v>
      </c>
      <c r="E32" s="5">
        <v>5</v>
      </c>
      <c r="F32" s="15">
        <v>0.16</v>
      </c>
      <c r="G32" s="18">
        <v>-80</v>
      </c>
      <c r="H32" s="18">
        <v>420</v>
      </c>
    </row>
    <row r="33" s="4" customFormat="1" spans="3:5">
      <c r="C33" s="17" t="s">
        <v>20</v>
      </c>
      <c r="D33" s="17">
        <f>COUNTIF(C2:C24,"&lt;0.835")-COUNTIF(C2:C24,"&lt;0.76")</f>
        <v>9</v>
      </c>
      <c r="E33" s="17">
        <v>9</v>
      </c>
    </row>
    <row r="34" s="14" customFormat="1" spans="3:5">
      <c r="C34" s="13" t="s">
        <v>21</v>
      </c>
      <c r="D34" s="13">
        <f>COUNTIF(C2:C24,"&lt;0.91")-COUNTIF(C2:C24,"&lt;0.835")</f>
        <v>4</v>
      </c>
      <c r="E34" s="5">
        <v>5</v>
      </c>
    </row>
    <row r="35" s="3" customFormat="1" spans="3:5">
      <c r="C35" s="16" t="s">
        <v>22</v>
      </c>
      <c r="D35" s="16">
        <f>COUNTIF(C2:C24,"&lt;0.985")-COUNTIF(C2:C24,"&lt;0.91")</f>
        <v>3</v>
      </c>
      <c r="E35" s="16">
        <v>3</v>
      </c>
    </row>
    <row r="36" spans="3:5">
      <c r="C36" s="5" t="s">
        <v>23</v>
      </c>
      <c r="D36" s="5">
        <f>COUNTIF(C2:C24,"&lt;1.06")-COUNTIF(C2:C24,"&lt;0.985")</f>
        <v>0</v>
      </c>
      <c r="E36" s="5"/>
    </row>
    <row r="37" spans="3:5">
      <c r="C37" s="5" t="s">
        <v>24</v>
      </c>
      <c r="D37" s="5">
        <f>COUNTIF(C2:C24,"&lt;1.135")-COUNTIF(C2:C24,"&lt;1.06")</f>
        <v>0</v>
      </c>
      <c r="E37" s="5"/>
    </row>
    <row r="38" spans="3:5">
      <c r="C38" s="5" t="s">
        <v>25</v>
      </c>
      <c r="D38" s="5">
        <f>COUNTIF(C2:C24,"&lt;1.21")-COUNTIF(C2:C24,"&lt;1.135")</f>
        <v>0</v>
      </c>
      <c r="E38" s="5"/>
    </row>
    <row r="39" spans="7:8">
      <c r="G39" s="5">
        <v>0.57</v>
      </c>
      <c r="H39" s="5">
        <v>0.041</v>
      </c>
    </row>
    <row r="40" spans="7:8">
      <c r="G40" s="5">
        <v>0.725</v>
      </c>
      <c r="H40" s="5">
        <v>0.076</v>
      </c>
    </row>
    <row r="41" spans="7:8">
      <c r="G41" s="5">
        <v>0.801</v>
      </c>
      <c r="H41" s="5">
        <v>0.094</v>
      </c>
    </row>
  </sheetData>
  <pageMargins left="0.75" right="0.75" top="1" bottom="1" header="0.5" footer="0.5"/>
  <headerFooter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0"/>
  <sheetViews>
    <sheetView topLeftCell="A4" workbookViewId="0">
      <selection activeCell="C30" sqref="C30:D34"/>
    </sheetView>
  </sheetViews>
  <sheetFormatPr defaultColWidth="9" defaultRowHeight="13.5"/>
  <cols>
    <col min="3" max="4" width="19.6333333333333" customWidth="1"/>
    <col min="10" max="11" width="12.6333333333333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>
      <c r="A2" s="6">
        <v>62</v>
      </c>
      <c r="B2" s="7">
        <v>62</v>
      </c>
      <c r="C2" s="7">
        <v>0.626335144042969</v>
      </c>
      <c r="D2" s="7">
        <v>0.0125883817672729</v>
      </c>
      <c r="E2" s="7">
        <v>10</v>
      </c>
      <c r="F2" s="7">
        <v>8</v>
      </c>
      <c r="G2" s="7">
        <v>0</v>
      </c>
      <c r="H2" s="7">
        <v>2</v>
      </c>
      <c r="I2" s="7">
        <v>1</v>
      </c>
      <c r="J2" s="7">
        <v>0.555555555555556</v>
      </c>
      <c r="K2" s="7">
        <v>0.714285714285714</v>
      </c>
      <c r="L2" s="7">
        <v>0.8</v>
      </c>
      <c r="M2" s="7">
        <v>0.2</v>
      </c>
      <c r="N2" s="7">
        <v>0.6</v>
      </c>
    </row>
    <row r="3" spans="1:14">
      <c r="A3" s="6">
        <v>3</v>
      </c>
      <c r="B3" s="7">
        <v>3</v>
      </c>
      <c r="C3" s="7">
        <v>0.65697968006134</v>
      </c>
      <c r="D3" s="7">
        <v>0.0191965103149414</v>
      </c>
      <c r="E3" s="7">
        <v>10</v>
      </c>
      <c r="F3" s="7">
        <v>6</v>
      </c>
      <c r="G3" s="7">
        <v>0</v>
      </c>
      <c r="H3" s="7">
        <v>4</v>
      </c>
      <c r="I3" s="7">
        <v>1</v>
      </c>
      <c r="J3" s="7">
        <v>0.625</v>
      </c>
      <c r="K3" s="7">
        <v>0.769230769230769</v>
      </c>
      <c r="L3" s="7">
        <v>0.6</v>
      </c>
      <c r="M3" s="7">
        <v>0.4</v>
      </c>
      <c r="N3" s="7">
        <v>0.7</v>
      </c>
    </row>
    <row r="4" s="2" customFormat="1" spans="1:14">
      <c r="A4" s="10">
        <v>77</v>
      </c>
      <c r="B4" s="11">
        <v>77</v>
      </c>
      <c r="C4" s="11">
        <v>0.663548707962036</v>
      </c>
      <c r="D4" s="11">
        <v>0.0263123512268066</v>
      </c>
      <c r="E4" s="11">
        <v>10</v>
      </c>
      <c r="F4" s="11">
        <v>7</v>
      </c>
      <c r="G4" s="11">
        <v>0</v>
      </c>
      <c r="H4" s="11">
        <v>3</v>
      </c>
      <c r="I4" s="11">
        <v>1</v>
      </c>
      <c r="J4" s="11">
        <v>0.588235294117647</v>
      </c>
      <c r="K4" s="11">
        <v>0.740740740740741</v>
      </c>
      <c r="L4" s="11">
        <v>0.7</v>
      </c>
      <c r="M4" s="11">
        <v>0.3</v>
      </c>
      <c r="N4" s="11">
        <v>0.65</v>
      </c>
    </row>
    <row r="5" spans="1:14">
      <c r="A5" s="6">
        <v>57</v>
      </c>
      <c r="B5" s="7">
        <v>57</v>
      </c>
      <c r="C5" s="7">
        <v>0.703205585479736</v>
      </c>
      <c r="D5" s="7">
        <v>0.0240179300308228</v>
      </c>
      <c r="E5" s="7">
        <v>10</v>
      </c>
      <c r="F5" s="7">
        <v>4</v>
      </c>
      <c r="G5" s="7">
        <v>0</v>
      </c>
      <c r="H5" s="7">
        <v>6</v>
      </c>
      <c r="I5" s="7">
        <v>1</v>
      </c>
      <c r="J5" s="7">
        <v>0.714285714285714</v>
      </c>
      <c r="K5" s="7">
        <v>0.833333333333333</v>
      </c>
      <c r="L5" s="7">
        <v>0.4</v>
      </c>
      <c r="M5" s="7">
        <v>0.6</v>
      </c>
      <c r="N5" s="7">
        <v>0.8</v>
      </c>
    </row>
    <row r="6" spans="1:14">
      <c r="A6" s="6">
        <v>84</v>
      </c>
      <c r="B6" s="7">
        <v>84</v>
      </c>
      <c r="C6" s="7">
        <v>0.710006833076477</v>
      </c>
      <c r="D6" s="7">
        <v>0.00908374786376953</v>
      </c>
      <c r="E6" s="7">
        <v>10</v>
      </c>
      <c r="F6" s="7">
        <v>5</v>
      </c>
      <c r="G6" s="7">
        <v>0</v>
      </c>
      <c r="H6" s="7">
        <v>5</v>
      </c>
      <c r="I6" s="7">
        <v>1</v>
      </c>
      <c r="J6" s="7">
        <v>0.666666666666667</v>
      </c>
      <c r="K6" s="7">
        <v>0.8</v>
      </c>
      <c r="L6" s="7">
        <v>0.5</v>
      </c>
      <c r="M6" s="7">
        <v>0.5</v>
      </c>
      <c r="N6" s="7">
        <v>0.75</v>
      </c>
    </row>
    <row r="7" spans="1:14">
      <c r="A7" s="6">
        <v>67</v>
      </c>
      <c r="B7" s="7">
        <v>67</v>
      </c>
      <c r="C7" s="7">
        <v>0.726960897445679</v>
      </c>
      <c r="D7" s="7">
        <v>0.0244230031967163</v>
      </c>
      <c r="E7" s="7">
        <v>10</v>
      </c>
      <c r="F7" s="7">
        <v>7</v>
      </c>
      <c r="G7" s="7">
        <v>0</v>
      </c>
      <c r="H7" s="7">
        <v>3</v>
      </c>
      <c r="I7" s="7">
        <v>1</v>
      </c>
      <c r="J7" s="7">
        <v>0.588235294117647</v>
      </c>
      <c r="K7" s="7">
        <v>0.740740740740741</v>
      </c>
      <c r="L7" s="7">
        <v>0.7</v>
      </c>
      <c r="M7" s="7">
        <v>0.3</v>
      </c>
      <c r="N7" s="7">
        <v>0.65</v>
      </c>
    </row>
    <row r="8" s="2" customFormat="1" spans="1:14">
      <c r="A8" s="10">
        <v>5</v>
      </c>
      <c r="B8" s="11">
        <v>5</v>
      </c>
      <c r="C8" s="11">
        <v>0.759477138519287</v>
      </c>
      <c r="D8" s="11">
        <v>0.0228502750396729</v>
      </c>
      <c r="E8" s="11">
        <v>10</v>
      </c>
      <c r="F8" s="11">
        <v>6</v>
      </c>
      <c r="G8" s="11">
        <v>0</v>
      </c>
      <c r="H8" s="11">
        <v>4</v>
      </c>
      <c r="I8" s="11">
        <v>1</v>
      </c>
      <c r="J8" s="11">
        <v>0.625</v>
      </c>
      <c r="K8" s="11">
        <v>0.769230769230769</v>
      </c>
      <c r="L8" s="11">
        <v>0.6</v>
      </c>
      <c r="M8" s="11">
        <v>0.4</v>
      </c>
      <c r="N8" s="11">
        <v>0.7</v>
      </c>
    </row>
    <row r="9" s="14" customFormat="1" spans="1:14">
      <c r="A9" s="19">
        <v>25</v>
      </c>
      <c r="B9" s="20">
        <v>25</v>
      </c>
      <c r="C9" s="20">
        <v>0.827527761459351</v>
      </c>
      <c r="D9" s="20">
        <v>0.106193423271179</v>
      </c>
      <c r="E9" s="20">
        <v>10</v>
      </c>
      <c r="F9" s="20">
        <v>6</v>
      </c>
      <c r="G9" s="20">
        <v>0</v>
      </c>
      <c r="H9" s="20">
        <v>4</v>
      </c>
      <c r="I9" s="20">
        <v>1</v>
      </c>
      <c r="J9" s="20">
        <v>0.625</v>
      </c>
      <c r="K9" s="20">
        <v>0.769230769230769</v>
      </c>
      <c r="L9" s="20">
        <v>0.6</v>
      </c>
      <c r="M9" s="20">
        <v>0.4</v>
      </c>
      <c r="N9" s="20">
        <v>0.7</v>
      </c>
    </row>
    <row r="10" spans="1:14">
      <c r="A10" s="6">
        <v>22</v>
      </c>
      <c r="B10" s="7">
        <v>22</v>
      </c>
      <c r="C10" s="7">
        <v>0.768659114837646</v>
      </c>
      <c r="D10" s="7">
        <v>0.0440047979354858</v>
      </c>
      <c r="E10" s="7">
        <v>10</v>
      </c>
      <c r="F10" s="7">
        <v>7</v>
      </c>
      <c r="G10" s="7">
        <v>0</v>
      </c>
      <c r="H10" s="7">
        <v>3</v>
      </c>
      <c r="I10" s="7">
        <v>1</v>
      </c>
      <c r="J10" s="7">
        <v>0.588235294117647</v>
      </c>
      <c r="K10" s="7">
        <v>0.740740740740741</v>
      </c>
      <c r="L10" s="7">
        <v>0.7</v>
      </c>
      <c r="M10" s="7">
        <v>0.3</v>
      </c>
      <c r="N10" s="7">
        <v>0.65</v>
      </c>
    </row>
    <row r="11" spans="1:14">
      <c r="A11" s="6">
        <v>2</v>
      </c>
      <c r="B11" s="7">
        <v>2</v>
      </c>
      <c r="C11" s="7">
        <v>0.782570600509644</v>
      </c>
      <c r="D11" s="7">
        <v>0.0511977672576904</v>
      </c>
      <c r="E11" s="7">
        <v>10</v>
      </c>
      <c r="F11" s="7">
        <v>8</v>
      </c>
      <c r="G11" s="7">
        <v>0</v>
      </c>
      <c r="H11" s="7">
        <v>2</v>
      </c>
      <c r="I11" s="7">
        <v>1</v>
      </c>
      <c r="J11" s="7">
        <v>0.555555555555556</v>
      </c>
      <c r="K11" s="7">
        <v>0.714285714285714</v>
      </c>
      <c r="L11" s="7">
        <v>0.8</v>
      </c>
      <c r="M11" s="7">
        <v>0.2</v>
      </c>
      <c r="N11" s="7">
        <v>0.6</v>
      </c>
    </row>
    <row r="12" spans="1:14">
      <c r="A12" s="6">
        <v>40</v>
      </c>
      <c r="B12" s="7">
        <v>40</v>
      </c>
      <c r="C12" s="7">
        <v>0.792062044143677</v>
      </c>
      <c r="D12" s="7">
        <v>0.0185079574584961</v>
      </c>
      <c r="E12" s="7">
        <v>10</v>
      </c>
      <c r="F12" s="7">
        <v>5</v>
      </c>
      <c r="G12" s="7">
        <v>0</v>
      </c>
      <c r="H12" s="7">
        <v>5</v>
      </c>
      <c r="I12" s="7">
        <v>1</v>
      </c>
      <c r="J12" s="7">
        <v>0.666666666666667</v>
      </c>
      <c r="K12" s="7">
        <v>0.8</v>
      </c>
      <c r="L12" s="7">
        <v>0.5</v>
      </c>
      <c r="M12" s="7">
        <v>0.5</v>
      </c>
      <c r="N12" s="7">
        <v>0.75</v>
      </c>
    </row>
    <row r="13" spans="1:14">
      <c r="A13" s="6">
        <v>76</v>
      </c>
      <c r="B13" s="7">
        <v>76</v>
      </c>
      <c r="C13" s="7">
        <v>0.827271580696106</v>
      </c>
      <c r="D13" s="7">
        <v>0.122797250747681</v>
      </c>
      <c r="E13" s="7">
        <v>10</v>
      </c>
      <c r="F13" s="7">
        <v>5</v>
      </c>
      <c r="G13" s="7">
        <v>0</v>
      </c>
      <c r="H13" s="7">
        <v>5</v>
      </c>
      <c r="I13" s="7">
        <v>1</v>
      </c>
      <c r="J13" s="7">
        <v>0.666666666666667</v>
      </c>
      <c r="K13" s="7">
        <v>0.8</v>
      </c>
      <c r="L13" s="7">
        <v>0.5</v>
      </c>
      <c r="M13" s="7">
        <v>0.5</v>
      </c>
      <c r="N13" s="7">
        <v>0.75</v>
      </c>
    </row>
    <row r="14" spans="1:14">
      <c r="A14" s="6">
        <v>81</v>
      </c>
      <c r="B14" s="7">
        <v>81</v>
      </c>
      <c r="C14" s="7">
        <v>0.777614712715149</v>
      </c>
      <c r="D14" s="7">
        <v>0.0385898351669312</v>
      </c>
      <c r="E14" s="7">
        <v>10</v>
      </c>
      <c r="F14" s="7">
        <v>4</v>
      </c>
      <c r="G14" s="7">
        <v>0</v>
      </c>
      <c r="H14" s="7">
        <v>6</v>
      </c>
      <c r="I14" s="7">
        <v>1</v>
      </c>
      <c r="J14" s="7">
        <v>0.714285714285714</v>
      </c>
      <c r="K14" s="7">
        <v>0.833333333333333</v>
      </c>
      <c r="L14" s="7">
        <v>0.4</v>
      </c>
      <c r="M14" s="7">
        <v>0.6</v>
      </c>
      <c r="N14" s="7">
        <v>0.8</v>
      </c>
    </row>
    <row r="15" spans="1:14">
      <c r="A15" s="6">
        <v>52</v>
      </c>
      <c r="B15" s="7">
        <v>52</v>
      </c>
      <c r="C15" s="7">
        <v>0.76999843120575</v>
      </c>
      <c r="D15" s="7">
        <v>0.212963461875915</v>
      </c>
      <c r="E15" s="7">
        <v>10</v>
      </c>
      <c r="F15" s="7">
        <v>6</v>
      </c>
      <c r="G15" s="7">
        <v>0</v>
      </c>
      <c r="H15" s="7">
        <v>4</v>
      </c>
      <c r="I15" s="7">
        <v>1</v>
      </c>
      <c r="J15" s="7">
        <v>0.625</v>
      </c>
      <c r="K15" s="7">
        <v>0.769230769230769</v>
      </c>
      <c r="L15" s="7">
        <v>0.6</v>
      </c>
      <c r="M15" s="7">
        <v>0.4</v>
      </c>
      <c r="N15" s="7">
        <v>0.7</v>
      </c>
    </row>
    <row r="16" s="2" customFormat="1" spans="1:14">
      <c r="A16" s="10">
        <v>6</v>
      </c>
      <c r="B16" s="11">
        <v>6</v>
      </c>
      <c r="C16" s="11">
        <v>0.825859069824219</v>
      </c>
      <c r="D16" s="11">
        <v>0.0527646541595459</v>
      </c>
      <c r="E16" s="11">
        <v>10</v>
      </c>
      <c r="F16" s="11">
        <v>5</v>
      </c>
      <c r="G16" s="11">
        <v>0</v>
      </c>
      <c r="H16" s="11">
        <v>5</v>
      </c>
      <c r="I16" s="11">
        <v>1</v>
      </c>
      <c r="J16" s="11">
        <v>0.666666666666667</v>
      </c>
      <c r="K16" s="11">
        <v>0.8</v>
      </c>
      <c r="L16" s="11">
        <v>0.5</v>
      </c>
      <c r="M16" s="11">
        <v>0.5</v>
      </c>
      <c r="N16" s="11">
        <v>0.75</v>
      </c>
    </row>
    <row r="17" spans="1:14">
      <c r="A17" s="6">
        <v>36</v>
      </c>
      <c r="B17" s="7">
        <v>36</v>
      </c>
      <c r="C17" s="7">
        <v>0.845277667045593</v>
      </c>
      <c r="D17" s="7">
        <v>0.0597842931747437</v>
      </c>
      <c r="E17" s="7">
        <v>10</v>
      </c>
      <c r="F17" s="7">
        <v>8</v>
      </c>
      <c r="G17" s="7">
        <v>0</v>
      </c>
      <c r="H17" s="7">
        <v>2</v>
      </c>
      <c r="I17" s="7">
        <v>1</v>
      </c>
      <c r="J17" s="7">
        <v>0.555555555555556</v>
      </c>
      <c r="K17" s="7">
        <v>0.714285714285714</v>
      </c>
      <c r="L17" s="7">
        <v>0.8</v>
      </c>
      <c r="M17" s="7">
        <v>0.2</v>
      </c>
      <c r="N17" s="7">
        <v>0.6</v>
      </c>
    </row>
    <row r="18" spans="1:14">
      <c r="A18" s="6">
        <v>14</v>
      </c>
      <c r="B18" s="7">
        <v>14</v>
      </c>
      <c r="C18" s="7">
        <v>0.890965580940247</v>
      </c>
      <c r="D18" s="7">
        <v>0.157147407531738</v>
      </c>
      <c r="E18" s="7">
        <v>10</v>
      </c>
      <c r="F18" s="7">
        <v>5</v>
      </c>
      <c r="G18" s="7">
        <v>0</v>
      </c>
      <c r="H18" s="7">
        <v>5</v>
      </c>
      <c r="I18" s="7">
        <v>1</v>
      </c>
      <c r="J18" s="7">
        <v>0.666666666666667</v>
      </c>
      <c r="K18" s="7">
        <v>0.8</v>
      </c>
      <c r="L18" s="7">
        <v>0.5</v>
      </c>
      <c r="M18" s="7">
        <v>0.5</v>
      </c>
      <c r="N18" s="7">
        <v>0.75</v>
      </c>
    </row>
    <row r="19" spans="1:14">
      <c r="A19" s="6">
        <v>63</v>
      </c>
      <c r="B19" s="7">
        <v>63</v>
      </c>
      <c r="C19" s="7">
        <v>0.882025837898254</v>
      </c>
      <c r="D19" s="7">
        <v>0.179218649864197</v>
      </c>
      <c r="E19" s="7">
        <v>10</v>
      </c>
      <c r="F19" s="7">
        <v>8</v>
      </c>
      <c r="G19" s="7">
        <v>0</v>
      </c>
      <c r="H19" s="7">
        <v>2</v>
      </c>
      <c r="I19" s="7">
        <v>1</v>
      </c>
      <c r="J19" s="7">
        <v>0.555555555555556</v>
      </c>
      <c r="K19" s="7">
        <v>0.714285714285714</v>
      </c>
      <c r="L19" s="7">
        <v>0.8</v>
      </c>
      <c r="M19" s="7">
        <v>0.2</v>
      </c>
      <c r="N19" s="7">
        <v>0.6</v>
      </c>
    </row>
    <row r="20" s="2" customFormat="1" spans="1:14">
      <c r="A20" s="10">
        <v>80</v>
      </c>
      <c r="B20" s="11">
        <v>80</v>
      </c>
      <c r="C20" s="11">
        <v>0.909982204437256</v>
      </c>
      <c r="D20" s="11">
        <v>0.198383212089539</v>
      </c>
      <c r="E20" s="11">
        <v>10</v>
      </c>
      <c r="F20" s="11">
        <v>9</v>
      </c>
      <c r="G20" s="11">
        <v>0</v>
      </c>
      <c r="H20" s="11">
        <v>1</v>
      </c>
      <c r="I20" s="11">
        <v>1</v>
      </c>
      <c r="J20" s="11">
        <v>0.526315789473684</v>
      </c>
      <c r="K20" s="11">
        <v>0.689655172413793</v>
      </c>
      <c r="L20" s="11">
        <v>0.9</v>
      </c>
      <c r="M20" s="11">
        <v>0.1</v>
      </c>
      <c r="N20" s="11">
        <v>0.55</v>
      </c>
    </row>
    <row r="21" spans="1:14">
      <c r="A21" s="6">
        <v>10</v>
      </c>
      <c r="B21" s="7">
        <v>10</v>
      </c>
      <c r="C21" s="7">
        <v>0.942210555076599</v>
      </c>
      <c r="D21" s="7">
        <v>0.160889387130737</v>
      </c>
      <c r="E21" s="7">
        <v>10</v>
      </c>
      <c r="F21" s="7">
        <v>4</v>
      </c>
      <c r="G21" s="7">
        <v>0</v>
      </c>
      <c r="H21" s="7">
        <v>6</v>
      </c>
      <c r="I21" s="7">
        <v>1</v>
      </c>
      <c r="J21" s="7">
        <v>0.714285714285714</v>
      </c>
      <c r="K21" s="7">
        <v>0.833333333333333</v>
      </c>
      <c r="L21" s="7">
        <v>0.4</v>
      </c>
      <c r="M21" s="7">
        <v>0.6</v>
      </c>
      <c r="N21" s="7">
        <v>0.8</v>
      </c>
    </row>
    <row r="22" spans="1:14">
      <c r="A22" s="6">
        <v>60</v>
      </c>
      <c r="B22" s="7">
        <v>60</v>
      </c>
      <c r="C22" s="7">
        <v>0.950549483299255</v>
      </c>
      <c r="D22" s="7">
        <v>0.064454197883606</v>
      </c>
      <c r="E22" s="7">
        <v>10</v>
      </c>
      <c r="F22" s="7">
        <v>2</v>
      </c>
      <c r="G22" s="7">
        <v>0</v>
      </c>
      <c r="H22" s="7">
        <v>8</v>
      </c>
      <c r="I22" s="7">
        <v>1</v>
      </c>
      <c r="J22" s="7">
        <v>0.833333333333333</v>
      </c>
      <c r="K22" s="7">
        <v>0.909090909090909</v>
      </c>
      <c r="L22" s="7">
        <v>0.2</v>
      </c>
      <c r="M22" s="7">
        <v>0.8</v>
      </c>
      <c r="N22" s="7">
        <v>0.9</v>
      </c>
    </row>
    <row r="23" s="2" customFormat="1" spans="1:14">
      <c r="A23" s="10">
        <v>33</v>
      </c>
      <c r="B23" s="11">
        <v>33</v>
      </c>
      <c r="C23" s="11">
        <v>0.972739696502686</v>
      </c>
      <c r="D23" s="11">
        <v>0.0680270195007324</v>
      </c>
      <c r="E23" s="11">
        <v>10</v>
      </c>
      <c r="F23" s="11">
        <v>7</v>
      </c>
      <c r="G23" s="11">
        <v>0</v>
      </c>
      <c r="H23" s="11">
        <v>3</v>
      </c>
      <c r="I23" s="11">
        <v>1</v>
      </c>
      <c r="J23" s="11">
        <v>0.588235294117647</v>
      </c>
      <c r="K23" s="11">
        <v>0.740740740740741</v>
      </c>
      <c r="L23" s="11">
        <v>0.7</v>
      </c>
      <c r="M23" s="11">
        <v>0.3</v>
      </c>
      <c r="N23" s="11">
        <v>0.65</v>
      </c>
    </row>
    <row r="24" spans="3:14">
      <c r="C24" s="5">
        <f>AVERAGE(C2:C23)</f>
        <v>0.800537651235407</v>
      </c>
      <c r="D24" s="5">
        <f>AVERAGE(D2:D23)</f>
        <v>0.0760634324767373</v>
      </c>
      <c r="J24" s="5">
        <f>AVERAGE(J2:J23)</f>
        <v>0.632318318076832</v>
      </c>
      <c r="K24" s="5">
        <f>AVERAGE(K2:K23)</f>
        <v>0.772535226296982</v>
      </c>
      <c r="L24" s="5">
        <f>AVERAGE(L2:L23)</f>
        <v>0.6</v>
      </c>
      <c r="M24" s="5">
        <f>AVERAGE(M2:M23)</f>
        <v>0.4</v>
      </c>
      <c r="N24" s="5">
        <f>AVERAGE(N2:N23)</f>
        <v>0.7</v>
      </c>
    </row>
    <row r="26" spans="3:8">
      <c r="C26" s="12" t="s">
        <v>13</v>
      </c>
      <c r="D26" s="5" t="s">
        <v>14</v>
      </c>
      <c r="E26" s="5"/>
      <c r="F26" s="13" t="s">
        <v>26</v>
      </c>
      <c r="G26" s="14"/>
      <c r="H26" s="14"/>
    </row>
    <row r="27" s="14" customFormat="1" spans="3:6">
      <c r="C27" s="13" t="s">
        <v>15</v>
      </c>
      <c r="D27" s="13">
        <f>COUNTIF(C2:C23,"&lt;0.46")-COUNTIF(C2:C23,"&lt;0.385")</f>
        <v>0</v>
      </c>
      <c r="E27" s="13"/>
      <c r="F27" s="15"/>
    </row>
    <row r="28" s="14" customFormat="1" spans="3:8">
      <c r="C28" s="13" t="s">
        <v>16</v>
      </c>
      <c r="D28" s="13">
        <f>COUNTIF(C2:C23,"&lt;0.535")-COUNTIF(C2:C23,"&lt;0.46")</f>
        <v>0</v>
      </c>
      <c r="E28" s="13"/>
      <c r="F28" s="15">
        <v>0.04</v>
      </c>
      <c r="G28" s="14">
        <v>-20</v>
      </c>
      <c r="H28" s="14">
        <v>480</v>
      </c>
    </row>
    <row r="29" s="14" customFormat="1" spans="3:8">
      <c r="C29" s="13" t="s">
        <v>17</v>
      </c>
      <c r="D29" s="13">
        <f>COUNTIF(C2:C23,"&lt;0.61")-COUNTIF(C2:C23,"&lt;0.535")</f>
        <v>0</v>
      </c>
      <c r="E29" s="13"/>
      <c r="F29" s="15">
        <v>0.08</v>
      </c>
      <c r="G29" s="14">
        <v>-40</v>
      </c>
      <c r="H29" s="14">
        <v>460</v>
      </c>
    </row>
    <row r="30" s="3" customFormat="1" spans="3:8">
      <c r="C30" s="16" t="s">
        <v>18</v>
      </c>
      <c r="D30" s="16">
        <f>COUNTIF(C2:C23,"&lt;0.685")-COUNTIF(C2:C23,"&lt;0.61")</f>
        <v>3</v>
      </c>
      <c r="E30" s="16">
        <v>3</v>
      </c>
      <c r="F30" s="15">
        <v>0.12</v>
      </c>
      <c r="G30" s="14">
        <v>-60</v>
      </c>
      <c r="H30" s="14">
        <v>440</v>
      </c>
    </row>
    <row r="31" s="14" customFormat="1" spans="3:8">
      <c r="C31" s="13" t="s">
        <v>19</v>
      </c>
      <c r="D31" s="13">
        <f>COUNTIF(C2:C23,"&lt;0.76")-COUNTIF(C2:C23,"&lt;0.685")</f>
        <v>4</v>
      </c>
      <c r="E31" s="5">
        <v>5</v>
      </c>
      <c r="F31" s="15">
        <v>0.16</v>
      </c>
      <c r="G31" s="18">
        <v>-80</v>
      </c>
      <c r="H31" s="18">
        <v>420</v>
      </c>
    </row>
    <row r="32" s="4" customFormat="1" spans="3:5">
      <c r="C32" s="17" t="s">
        <v>20</v>
      </c>
      <c r="D32" s="17">
        <f>COUNTIF(C2:C23,"&lt;0.835")-COUNTIF(C2:C23,"&lt;0.76")</f>
        <v>8</v>
      </c>
      <c r="E32" s="17">
        <v>9</v>
      </c>
    </row>
    <row r="33" s="14" customFormat="1" spans="3:5">
      <c r="C33" s="13" t="s">
        <v>21</v>
      </c>
      <c r="D33" s="13">
        <f>COUNTIF(C2:C23,"&lt;0.91")-COUNTIF(C2:C23,"&lt;0.835")</f>
        <v>4</v>
      </c>
      <c r="E33" s="5">
        <v>5</v>
      </c>
    </row>
    <row r="34" s="3" customFormat="1" spans="3:5">
      <c r="C34" s="16" t="s">
        <v>22</v>
      </c>
      <c r="D34" s="16">
        <f>COUNTIF(C2:C23,"&lt;0.985")-COUNTIF(C2:C23,"&lt;0.91")</f>
        <v>3</v>
      </c>
      <c r="E34" s="16">
        <v>3</v>
      </c>
    </row>
    <row r="35" spans="3:5">
      <c r="C35" s="5" t="s">
        <v>23</v>
      </c>
      <c r="D35" s="5">
        <f>COUNTIF(C2:C23,"&lt;1.06")-COUNTIF(C2:C23,"&lt;0.985")</f>
        <v>0</v>
      </c>
      <c r="E35" s="5"/>
    </row>
    <row r="36" spans="3:5">
      <c r="C36" s="5" t="s">
        <v>24</v>
      </c>
      <c r="D36" s="5">
        <f>COUNTIF(C2:C23,"&lt;1.135")-COUNTIF(C2:C23,"&lt;1.06")</f>
        <v>0</v>
      </c>
      <c r="E36" s="5"/>
    </row>
    <row r="37" spans="3:5">
      <c r="C37" s="5" t="s">
        <v>25</v>
      </c>
      <c r="D37" s="5">
        <f>COUNTIF(C2:C23,"&lt;1.21")-COUNTIF(C2:C23,"&lt;1.135")</f>
        <v>0</v>
      </c>
      <c r="E37" s="5"/>
    </row>
    <row r="38" spans="7:8">
      <c r="G38" s="5">
        <v>0.57</v>
      </c>
      <c r="H38" s="5">
        <v>0.041</v>
      </c>
    </row>
    <row r="39" spans="7:8">
      <c r="G39" s="5">
        <v>0.725</v>
      </c>
      <c r="H39" s="5">
        <v>0.076</v>
      </c>
    </row>
    <row r="40" spans="7:8">
      <c r="G40" s="5">
        <v>0.801</v>
      </c>
      <c r="H40" s="5">
        <v>0.094</v>
      </c>
    </row>
  </sheetData>
  <pageMargins left="0.75" right="0.75" top="1" bottom="1" header="0.5" footer="0.5"/>
  <headerFooter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9"/>
  <sheetViews>
    <sheetView workbookViewId="0">
      <selection activeCell="C29" sqref="C29:D33"/>
    </sheetView>
  </sheetViews>
  <sheetFormatPr defaultColWidth="9" defaultRowHeight="13.5"/>
  <cols>
    <col min="3" max="4" width="20.8833333333333" customWidth="1"/>
    <col min="10" max="11" width="12.6333333333333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>
      <c r="A2" s="6">
        <v>62</v>
      </c>
      <c r="B2" s="7">
        <v>62</v>
      </c>
      <c r="C2" s="7">
        <v>0.626335144042969</v>
      </c>
      <c r="D2" s="7">
        <v>0.0125883817672729</v>
      </c>
      <c r="E2" s="7">
        <v>10</v>
      </c>
      <c r="F2" s="7">
        <v>8</v>
      </c>
      <c r="G2" s="7">
        <v>0</v>
      </c>
      <c r="H2" s="7">
        <v>2</v>
      </c>
      <c r="I2" s="7">
        <v>1</v>
      </c>
      <c r="J2" s="7">
        <v>0.555555555555556</v>
      </c>
      <c r="K2" s="7">
        <v>0.714285714285714</v>
      </c>
      <c r="L2" s="7">
        <v>0.8</v>
      </c>
      <c r="M2" s="7">
        <v>0.2</v>
      </c>
      <c r="N2" s="7">
        <v>0.6</v>
      </c>
    </row>
    <row r="3" spans="1:14">
      <c r="A3" s="6">
        <v>3</v>
      </c>
      <c r="B3" s="7">
        <v>3</v>
      </c>
      <c r="C3" s="7">
        <v>0.65697968006134</v>
      </c>
      <c r="D3" s="7">
        <v>0.0191965103149414</v>
      </c>
      <c r="E3" s="7">
        <v>10</v>
      </c>
      <c r="F3" s="7">
        <v>6</v>
      </c>
      <c r="G3" s="7">
        <v>0</v>
      </c>
      <c r="H3" s="7">
        <v>4</v>
      </c>
      <c r="I3" s="7">
        <v>1</v>
      </c>
      <c r="J3" s="7">
        <v>0.625</v>
      </c>
      <c r="K3" s="7">
        <v>0.769230769230769</v>
      </c>
      <c r="L3" s="7">
        <v>0.6</v>
      </c>
      <c r="M3" s="7">
        <v>0.4</v>
      </c>
      <c r="N3" s="7">
        <v>0.7</v>
      </c>
    </row>
    <row r="4" s="2" customFormat="1" spans="1:14">
      <c r="A4" s="10">
        <v>77</v>
      </c>
      <c r="B4" s="11">
        <v>77</v>
      </c>
      <c r="C4" s="11">
        <v>0.663548707962036</v>
      </c>
      <c r="D4" s="11">
        <v>0.0263123512268066</v>
      </c>
      <c r="E4" s="11">
        <v>10</v>
      </c>
      <c r="F4" s="11">
        <v>7</v>
      </c>
      <c r="G4" s="11">
        <v>0</v>
      </c>
      <c r="H4" s="11">
        <v>3</v>
      </c>
      <c r="I4" s="11">
        <v>1</v>
      </c>
      <c r="J4" s="11">
        <v>0.588235294117647</v>
      </c>
      <c r="K4" s="11">
        <v>0.740740740740741</v>
      </c>
      <c r="L4" s="11">
        <v>0.7</v>
      </c>
      <c r="M4" s="11">
        <v>0.3</v>
      </c>
      <c r="N4" s="11">
        <v>0.65</v>
      </c>
    </row>
    <row r="5" spans="1:14">
      <c r="A5" s="6">
        <v>57</v>
      </c>
      <c r="B5" s="7">
        <v>57</v>
      </c>
      <c r="C5" s="7">
        <v>0.703205585479736</v>
      </c>
      <c r="D5" s="7">
        <v>0.0240179300308228</v>
      </c>
      <c r="E5" s="7">
        <v>10</v>
      </c>
      <c r="F5" s="7">
        <v>4</v>
      </c>
      <c r="G5" s="7">
        <v>0</v>
      </c>
      <c r="H5" s="7">
        <v>6</v>
      </c>
      <c r="I5" s="7">
        <v>1</v>
      </c>
      <c r="J5" s="7">
        <v>0.714285714285714</v>
      </c>
      <c r="K5" s="7">
        <v>0.833333333333333</v>
      </c>
      <c r="L5" s="7">
        <v>0.4</v>
      </c>
      <c r="M5" s="7">
        <v>0.6</v>
      </c>
      <c r="N5" s="7">
        <v>0.8</v>
      </c>
    </row>
    <row r="6" spans="1:14">
      <c r="A6" s="6">
        <v>84</v>
      </c>
      <c r="B6" s="7">
        <v>84</v>
      </c>
      <c r="C6" s="7">
        <v>0.710006833076477</v>
      </c>
      <c r="D6" s="7">
        <v>0.00908374786376953</v>
      </c>
      <c r="E6" s="7">
        <v>10</v>
      </c>
      <c r="F6" s="7">
        <v>5</v>
      </c>
      <c r="G6" s="7">
        <v>0</v>
      </c>
      <c r="H6" s="7">
        <v>5</v>
      </c>
      <c r="I6" s="7">
        <v>1</v>
      </c>
      <c r="J6" s="7">
        <v>0.666666666666667</v>
      </c>
      <c r="K6" s="7">
        <v>0.8</v>
      </c>
      <c r="L6" s="7">
        <v>0.5</v>
      </c>
      <c r="M6" s="7">
        <v>0.5</v>
      </c>
      <c r="N6" s="7">
        <v>0.75</v>
      </c>
    </row>
    <row r="7" spans="1:14">
      <c r="A7" s="6">
        <v>65</v>
      </c>
      <c r="B7" s="7">
        <v>65</v>
      </c>
      <c r="C7" s="7">
        <v>0.745096802711487</v>
      </c>
      <c r="D7" s="7">
        <v>0.034243106842041</v>
      </c>
      <c r="E7" s="7">
        <v>10</v>
      </c>
      <c r="F7" s="7">
        <v>4</v>
      </c>
      <c r="G7" s="7">
        <v>0</v>
      </c>
      <c r="H7" s="7">
        <v>6</v>
      </c>
      <c r="I7" s="7">
        <v>1</v>
      </c>
      <c r="J7" s="7">
        <v>0.714285714285714</v>
      </c>
      <c r="K7" s="7">
        <v>0.833333333333333</v>
      </c>
      <c r="L7" s="7">
        <v>0.4</v>
      </c>
      <c r="M7" s="7">
        <v>0.6</v>
      </c>
      <c r="N7" s="7">
        <v>0.8</v>
      </c>
    </row>
    <row r="8" s="2" customFormat="1" spans="1:14">
      <c r="A8" s="10">
        <v>5</v>
      </c>
      <c r="B8" s="11">
        <v>5</v>
      </c>
      <c r="C8" s="11">
        <v>0.759477138519287</v>
      </c>
      <c r="D8" s="11">
        <v>0.0228502750396729</v>
      </c>
      <c r="E8" s="11">
        <v>10</v>
      </c>
      <c r="F8" s="11">
        <v>6</v>
      </c>
      <c r="G8" s="11">
        <v>0</v>
      </c>
      <c r="H8" s="11">
        <v>4</v>
      </c>
      <c r="I8" s="11">
        <v>1</v>
      </c>
      <c r="J8" s="11">
        <v>0.625</v>
      </c>
      <c r="K8" s="11">
        <v>0.769230769230769</v>
      </c>
      <c r="L8" s="11">
        <v>0.6</v>
      </c>
      <c r="M8" s="11">
        <v>0.4</v>
      </c>
      <c r="N8" s="11">
        <v>0.7</v>
      </c>
    </row>
    <row r="9" s="14" customFormat="1" spans="1:14">
      <c r="A9" s="19">
        <v>25</v>
      </c>
      <c r="B9" s="20">
        <v>25</v>
      </c>
      <c r="C9" s="20">
        <v>0.827527761459351</v>
      </c>
      <c r="D9" s="20">
        <v>0.106193423271179</v>
      </c>
      <c r="E9" s="20">
        <v>10</v>
      </c>
      <c r="F9" s="20">
        <v>6</v>
      </c>
      <c r="G9" s="20">
        <v>0</v>
      </c>
      <c r="H9" s="20">
        <v>4</v>
      </c>
      <c r="I9" s="20">
        <v>1</v>
      </c>
      <c r="J9" s="20">
        <v>0.625</v>
      </c>
      <c r="K9" s="20">
        <v>0.769230769230769</v>
      </c>
      <c r="L9" s="20">
        <v>0.6</v>
      </c>
      <c r="M9" s="20">
        <v>0.4</v>
      </c>
      <c r="N9" s="20">
        <v>0.7</v>
      </c>
    </row>
    <row r="10" spans="1:14">
      <c r="A10" s="6">
        <v>22</v>
      </c>
      <c r="B10" s="7">
        <v>22</v>
      </c>
      <c r="C10" s="7">
        <v>0.768659114837646</v>
      </c>
      <c r="D10" s="7">
        <v>0.0440047979354858</v>
      </c>
      <c r="E10" s="7">
        <v>10</v>
      </c>
      <c r="F10" s="7">
        <v>7</v>
      </c>
      <c r="G10" s="7">
        <v>0</v>
      </c>
      <c r="H10" s="7">
        <v>3</v>
      </c>
      <c r="I10" s="7">
        <v>1</v>
      </c>
      <c r="J10" s="7">
        <v>0.588235294117647</v>
      </c>
      <c r="K10" s="7">
        <v>0.740740740740741</v>
      </c>
      <c r="L10" s="7">
        <v>0.7</v>
      </c>
      <c r="M10" s="7">
        <v>0.3</v>
      </c>
      <c r="N10" s="7">
        <v>0.65</v>
      </c>
    </row>
    <row r="11" spans="1:14">
      <c r="A11" s="6">
        <v>40</v>
      </c>
      <c r="B11" s="7">
        <v>40</v>
      </c>
      <c r="C11" s="7">
        <v>0.792062044143677</v>
      </c>
      <c r="D11" s="7">
        <v>0.0185079574584961</v>
      </c>
      <c r="E11" s="7">
        <v>10</v>
      </c>
      <c r="F11" s="7">
        <v>5</v>
      </c>
      <c r="G11" s="7">
        <v>0</v>
      </c>
      <c r="H11" s="7">
        <v>5</v>
      </c>
      <c r="I11" s="7">
        <v>1</v>
      </c>
      <c r="J11" s="7">
        <v>0.666666666666667</v>
      </c>
      <c r="K11" s="7">
        <v>0.8</v>
      </c>
      <c r="L11" s="7">
        <v>0.5</v>
      </c>
      <c r="M11" s="7">
        <v>0.5</v>
      </c>
      <c r="N11" s="7">
        <v>0.75</v>
      </c>
    </row>
    <row r="12" spans="1:14">
      <c r="A12" s="6">
        <v>76</v>
      </c>
      <c r="B12" s="7">
        <v>76</v>
      </c>
      <c r="C12" s="7">
        <v>0.827271580696106</v>
      </c>
      <c r="D12" s="7">
        <v>0.122797250747681</v>
      </c>
      <c r="E12" s="7">
        <v>10</v>
      </c>
      <c r="F12" s="7">
        <v>5</v>
      </c>
      <c r="G12" s="7">
        <v>0</v>
      </c>
      <c r="H12" s="7">
        <v>5</v>
      </c>
      <c r="I12" s="7">
        <v>1</v>
      </c>
      <c r="J12" s="7">
        <v>0.666666666666667</v>
      </c>
      <c r="K12" s="7">
        <v>0.8</v>
      </c>
      <c r="L12" s="7">
        <v>0.5</v>
      </c>
      <c r="M12" s="7">
        <v>0.5</v>
      </c>
      <c r="N12" s="7">
        <v>0.75</v>
      </c>
    </row>
    <row r="13" spans="1:14">
      <c r="A13" s="6">
        <v>81</v>
      </c>
      <c r="B13" s="7">
        <v>81</v>
      </c>
      <c r="C13" s="7">
        <v>0.777614712715149</v>
      </c>
      <c r="D13" s="7">
        <v>0.0385898351669312</v>
      </c>
      <c r="E13" s="7">
        <v>10</v>
      </c>
      <c r="F13" s="7">
        <v>4</v>
      </c>
      <c r="G13" s="7">
        <v>0</v>
      </c>
      <c r="H13" s="7">
        <v>6</v>
      </c>
      <c r="I13" s="7">
        <v>1</v>
      </c>
      <c r="J13" s="7">
        <v>0.714285714285714</v>
      </c>
      <c r="K13" s="7">
        <v>0.833333333333333</v>
      </c>
      <c r="L13" s="7">
        <v>0.4</v>
      </c>
      <c r="M13" s="7">
        <v>0.6</v>
      </c>
      <c r="N13" s="7">
        <v>0.8</v>
      </c>
    </row>
    <row r="14" spans="1:14">
      <c r="A14" s="6">
        <v>52</v>
      </c>
      <c r="B14" s="7">
        <v>52</v>
      </c>
      <c r="C14" s="7">
        <v>0.76999843120575</v>
      </c>
      <c r="D14" s="7">
        <v>0.212963461875915</v>
      </c>
      <c r="E14" s="7">
        <v>10</v>
      </c>
      <c r="F14" s="7">
        <v>6</v>
      </c>
      <c r="G14" s="7">
        <v>0</v>
      </c>
      <c r="H14" s="7">
        <v>4</v>
      </c>
      <c r="I14" s="7">
        <v>1</v>
      </c>
      <c r="J14" s="7">
        <v>0.625</v>
      </c>
      <c r="K14" s="7">
        <v>0.769230769230769</v>
      </c>
      <c r="L14" s="7">
        <v>0.6</v>
      </c>
      <c r="M14" s="7">
        <v>0.4</v>
      </c>
      <c r="N14" s="7">
        <v>0.7</v>
      </c>
    </row>
    <row r="15" s="2" customFormat="1" spans="1:14">
      <c r="A15" s="10">
        <v>6</v>
      </c>
      <c r="B15" s="11">
        <v>6</v>
      </c>
      <c r="C15" s="11">
        <v>0.825859069824219</v>
      </c>
      <c r="D15" s="11">
        <v>0.0527646541595459</v>
      </c>
      <c r="E15" s="11">
        <v>10</v>
      </c>
      <c r="F15" s="11">
        <v>5</v>
      </c>
      <c r="G15" s="11">
        <v>0</v>
      </c>
      <c r="H15" s="11">
        <v>5</v>
      </c>
      <c r="I15" s="11">
        <v>1</v>
      </c>
      <c r="J15" s="11">
        <v>0.666666666666667</v>
      </c>
      <c r="K15" s="11">
        <v>0.8</v>
      </c>
      <c r="L15" s="11">
        <v>0.5</v>
      </c>
      <c r="M15" s="11">
        <v>0.5</v>
      </c>
      <c r="N15" s="11">
        <v>0.75</v>
      </c>
    </row>
    <row r="16" spans="1:14">
      <c r="A16" s="6">
        <v>36</v>
      </c>
      <c r="B16" s="7">
        <v>36</v>
      </c>
      <c r="C16" s="7">
        <v>0.845277667045593</v>
      </c>
      <c r="D16" s="7">
        <v>0.0597842931747437</v>
      </c>
      <c r="E16" s="7">
        <v>10</v>
      </c>
      <c r="F16" s="7">
        <v>8</v>
      </c>
      <c r="G16" s="7">
        <v>0</v>
      </c>
      <c r="H16" s="7">
        <v>2</v>
      </c>
      <c r="I16" s="7">
        <v>1</v>
      </c>
      <c r="J16" s="7">
        <v>0.555555555555556</v>
      </c>
      <c r="K16" s="7">
        <v>0.714285714285714</v>
      </c>
      <c r="L16" s="7">
        <v>0.8</v>
      </c>
      <c r="M16" s="7">
        <v>0.2</v>
      </c>
      <c r="N16" s="7">
        <v>0.6</v>
      </c>
    </row>
    <row r="17" spans="1:14">
      <c r="A17" s="6">
        <v>48</v>
      </c>
      <c r="B17" s="7">
        <v>48</v>
      </c>
      <c r="C17" s="7">
        <v>0.880075216293335</v>
      </c>
      <c r="D17" s="7">
        <v>0.114109992980957</v>
      </c>
      <c r="E17" s="7">
        <v>10</v>
      </c>
      <c r="F17" s="7">
        <v>5</v>
      </c>
      <c r="G17" s="7">
        <v>0</v>
      </c>
      <c r="H17" s="7">
        <v>5</v>
      </c>
      <c r="I17" s="7">
        <v>1</v>
      </c>
      <c r="J17" s="7">
        <v>0.666666666666667</v>
      </c>
      <c r="K17" s="7">
        <v>0.8</v>
      </c>
      <c r="L17" s="7">
        <v>0.5</v>
      </c>
      <c r="M17" s="7">
        <v>0.5</v>
      </c>
      <c r="N17" s="7">
        <v>0.75</v>
      </c>
    </row>
    <row r="18" spans="1:14">
      <c r="A18" s="6">
        <v>63</v>
      </c>
      <c r="B18" s="7">
        <v>63</v>
      </c>
      <c r="C18" s="7">
        <v>0.882025837898254</v>
      </c>
      <c r="D18" s="7">
        <v>0.179218649864197</v>
      </c>
      <c r="E18" s="7">
        <v>10</v>
      </c>
      <c r="F18" s="7">
        <v>8</v>
      </c>
      <c r="G18" s="7">
        <v>0</v>
      </c>
      <c r="H18" s="7">
        <v>2</v>
      </c>
      <c r="I18" s="7">
        <v>1</v>
      </c>
      <c r="J18" s="7">
        <v>0.555555555555556</v>
      </c>
      <c r="K18" s="7">
        <v>0.714285714285714</v>
      </c>
      <c r="L18" s="7">
        <v>0.8</v>
      </c>
      <c r="M18" s="7">
        <v>0.2</v>
      </c>
      <c r="N18" s="7">
        <v>0.6</v>
      </c>
    </row>
    <row r="19" s="2" customFormat="1" spans="1:14">
      <c r="A19" s="10">
        <v>80</v>
      </c>
      <c r="B19" s="11">
        <v>80</v>
      </c>
      <c r="C19" s="11">
        <v>0.909982204437256</v>
      </c>
      <c r="D19" s="11">
        <v>0.198383212089539</v>
      </c>
      <c r="E19" s="11">
        <v>10</v>
      </c>
      <c r="F19" s="11">
        <v>9</v>
      </c>
      <c r="G19" s="11">
        <v>0</v>
      </c>
      <c r="H19" s="11">
        <v>1</v>
      </c>
      <c r="I19" s="11">
        <v>1</v>
      </c>
      <c r="J19" s="11">
        <v>0.526315789473684</v>
      </c>
      <c r="K19" s="11">
        <v>0.689655172413793</v>
      </c>
      <c r="L19" s="11">
        <v>0.9</v>
      </c>
      <c r="M19" s="11">
        <v>0.1</v>
      </c>
      <c r="N19" s="11">
        <v>0.55</v>
      </c>
    </row>
    <row r="20" spans="1:14">
      <c r="A20" s="6">
        <v>10</v>
      </c>
      <c r="B20" s="7">
        <v>10</v>
      </c>
      <c r="C20" s="7">
        <v>0.942210555076599</v>
      </c>
      <c r="D20" s="7">
        <v>0.160889387130737</v>
      </c>
      <c r="E20" s="7">
        <v>10</v>
      </c>
      <c r="F20" s="7">
        <v>4</v>
      </c>
      <c r="G20" s="7">
        <v>0</v>
      </c>
      <c r="H20" s="7">
        <v>6</v>
      </c>
      <c r="I20" s="7">
        <v>1</v>
      </c>
      <c r="J20" s="7">
        <v>0.714285714285714</v>
      </c>
      <c r="K20" s="7">
        <v>0.833333333333333</v>
      </c>
      <c r="L20" s="7">
        <v>0.4</v>
      </c>
      <c r="M20" s="7">
        <v>0.6</v>
      </c>
      <c r="N20" s="7">
        <v>0.8</v>
      </c>
    </row>
    <row r="21" spans="1:14">
      <c r="A21" s="6">
        <v>60</v>
      </c>
      <c r="B21" s="7">
        <v>60</v>
      </c>
      <c r="C21" s="7">
        <v>0.950549483299255</v>
      </c>
      <c r="D21" s="7">
        <v>0.064454197883606</v>
      </c>
      <c r="E21" s="7">
        <v>10</v>
      </c>
      <c r="F21" s="7">
        <v>2</v>
      </c>
      <c r="G21" s="7">
        <v>0</v>
      </c>
      <c r="H21" s="7">
        <v>8</v>
      </c>
      <c r="I21" s="7">
        <v>1</v>
      </c>
      <c r="J21" s="7">
        <v>0.833333333333333</v>
      </c>
      <c r="K21" s="7">
        <v>0.909090909090909</v>
      </c>
      <c r="L21" s="7">
        <v>0.2</v>
      </c>
      <c r="M21" s="7">
        <v>0.8</v>
      </c>
      <c r="N21" s="7">
        <v>0.9</v>
      </c>
    </row>
    <row r="22" s="2" customFormat="1" spans="1:14">
      <c r="A22" s="10">
        <v>33</v>
      </c>
      <c r="B22" s="11">
        <v>33</v>
      </c>
      <c r="C22" s="11">
        <v>0.972739696502686</v>
      </c>
      <c r="D22" s="11">
        <v>0.0680270195007324</v>
      </c>
      <c r="E22" s="11">
        <v>10</v>
      </c>
      <c r="F22" s="11">
        <v>7</v>
      </c>
      <c r="G22" s="11">
        <v>0</v>
      </c>
      <c r="H22" s="11">
        <v>3</v>
      </c>
      <c r="I22" s="11">
        <v>1</v>
      </c>
      <c r="J22" s="11">
        <v>0.588235294117647</v>
      </c>
      <c r="K22" s="11">
        <v>0.740740740740741</v>
      </c>
      <c r="L22" s="11">
        <v>0.7</v>
      </c>
      <c r="M22" s="11">
        <v>0.3</v>
      </c>
      <c r="N22" s="11">
        <v>0.65</v>
      </c>
    </row>
    <row r="23" spans="3:14">
      <c r="C23" s="5">
        <f>AVERAGE(C2:C22)</f>
        <v>0.801738250823248</v>
      </c>
      <c r="D23" s="5">
        <f>AVERAGE(D2:D22)</f>
        <v>0.0756657350630987</v>
      </c>
      <c r="J23" s="5">
        <f>AVERAGE(J2:J22)</f>
        <v>0.641976088681086</v>
      </c>
      <c r="K23" s="5">
        <f>AVERAGE(K2:K22)</f>
        <v>0.77971818365907</v>
      </c>
      <c r="L23" s="5">
        <f>AVERAGE(L2:L22)</f>
        <v>0.576190476190476</v>
      </c>
      <c r="M23" s="5">
        <f>AVERAGE(M2:M22)</f>
        <v>0.423809523809524</v>
      </c>
      <c r="N23" s="5">
        <f>AVERAGE(N2:N22)</f>
        <v>0.711904761904762</v>
      </c>
    </row>
    <row r="25" spans="3:8">
      <c r="C25" s="12" t="s">
        <v>13</v>
      </c>
      <c r="D25" s="5" t="s">
        <v>14</v>
      </c>
      <c r="E25" s="5"/>
      <c r="F25" s="13" t="s">
        <v>26</v>
      </c>
      <c r="G25" s="14"/>
      <c r="H25" s="14"/>
    </row>
    <row r="26" s="14" customFormat="1" spans="3:6">
      <c r="C26" s="13" t="s">
        <v>15</v>
      </c>
      <c r="D26" s="13">
        <f>COUNTIF(C2:C22,"&lt;0.46")-COUNTIF(C2:C22,"&lt;0.385")</f>
        <v>0</v>
      </c>
      <c r="E26" s="13"/>
      <c r="F26" s="15"/>
    </row>
    <row r="27" s="14" customFormat="1" spans="3:8">
      <c r="C27" s="13" t="s">
        <v>16</v>
      </c>
      <c r="D27" s="13">
        <f>COUNTIF(C2:C22,"&lt;0.535")-COUNTIF(C2:C22,"&lt;0.46")</f>
        <v>0</v>
      </c>
      <c r="E27" s="13"/>
      <c r="F27" s="15">
        <v>0.04</v>
      </c>
      <c r="G27" s="14">
        <v>-20</v>
      </c>
      <c r="H27" s="14">
        <v>480</v>
      </c>
    </row>
    <row r="28" s="14" customFormat="1" spans="3:8">
      <c r="C28" s="13" t="s">
        <v>17</v>
      </c>
      <c r="D28" s="13">
        <f>COUNTIF(C2:C22,"&lt;0.61")-COUNTIF(C2:C22,"&lt;0.535")</f>
        <v>0</v>
      </c>
      <c r="E28" s="13"/>
      <c r="F28" s="15">
        <v>0.08</v>
      </c>
      <c r="G28" s="14">
        <v>-40</v>
      </c>
      <c r="H28" s="14">
        <v>460</v>
      </c>
    </row>
    <row r="29" s="3" customFormat="1" spans="3:8">
      <c r="C29" s="16" t="s">
        <v>18</v>
      </c>
      <c r="D29" s="16">
        <f>COUNTIF(C2:C22,"&lt;0.685")-COUNTIF(C2:C22,"&lt;0.61")</f>
        <v>3</v>
      </c>
      <c r="E29" s="16">
        <v>3</v>
      </c>
      <c r="F29" s="15">
        <v>0.12</v>
      </c>
      <c r="G29" s="14">
        <v>-60</v>
      </c>
      <c r="H29" s="14">
        <v>440</v>
      </c>
    </row>
    <row r="30" s="14" customFormat="1" spans="3:8">
      <c r="C30" s="13" t="s">
        <v>19</v>
      </c>
      <c r="D30" s="13">
        <f>COUNTIF(C2:C22,"&lt;0.76")-COUNTIF(C2:C22,"&lt;0.685")</f>
        <v>4</v>
      </c>
      <c r="E30" s="5">
        <v>5</v>
      </c>
      <c r="F30" s="15">
        <v>0.16</v>
      </c>
      <c r="G30" s="18">
        <v>-80</v>
      </c>
      <c r="H30" s="18">
        <v>420</v>
      </c>
    </row>
    <row r="31" s="4" customFormat="1" spans="3:5">
      <c r="C31" s="17" t="s">
        <v>20</v>
      </c>
      <c r="D31" s="17">
        <f>COUNTIF(C2:C22,"&lt;0.835")-COUNTIF(C2:C22,"&lt;0.76")</f>
        <v>7</v>
      </c>
      <c r="E31" s="17">
        <v>9</v>
      </c>
    </row>
    <row r="32" s="14" customFormat="1" spans="3:5">
      <c r="C32" s="13" t="s">
        <v>21</v>
      </c>
      <c r="D32" s="13">
        <f>COUNTIF(C2:C22,"&lt;0.91")-COUNTIF(C2:C22,"&lt;0.835")</f>
        <v>4</v>
      </c>
      <c r="E32" s="5">
        <v>5</v>
      </c>
    </row>
    <row r="33" s="3" customFormat="1" spans="3:5">
      <c r="C33" s="16" t="s">
        <v>22</v>
      </c>
      <c r="D33" s="16">
        <f>COUNTIF(C2:C22,"&lt;0.985")-COUNTIF(C2:C22,"&lt;0.91")</f>
        <v>3</v>
      </c>
      <c r="E33" s="16">
        <v>3</v>
      </c>
    </row>
    <row r="34" spans="3:5">
      <c r="C34" s="5" t="s">
        <v>23</v>
      </c>
      <c r="D34" s="5">
        <f>COUNTIF(C2:C22,"&lt;1.06")-COUNTIF(C2:C22,"&lt;0.985")</f>
        <v>0</v>
      </c>
      <c r="E34" s="5"/>
    </row>
    <row r="35" spans="3:5">
      <c r="C35" s="5" t="s">
        <v>24</v>
      </c>
      <c r="D35" s="5">
        <f>COUNTIF(C2:C22,"&lt;1.135")-COUNTIF(C2:C22,"&lt;1.06")</f>
        <v>0</v>
      </c>
      <c r="E35" s="5"/>
    </row>
    <row r="36" spans="3:5">
      <c r="C36" s="5" t="s">
        <v>25</v>
      </c>
      <c r="D36" s="5">
        <f>COUNTIF(C2:C22,"&lt;1.21")-COUNTIF(C2:C22,"&lt;1.135")</f>
        <v>0</v>
      </c>
      <c r="E36" s="5"/>
    </row>
    <row r="37" spans="7:8">
      <c r="G37" s="5">
        <v>0.57</v>
      </c>
      <c r="H37" s="5">
        <v>0.041</v>
      </c>
    </row>
    <row r="38" spans="7:8">
      <c r="G38" s="5">
        <v>0.725</v>
      </c>
      <c r="H38" s="5">
        <v>0.076</v>
      </c>
    </row>
    <row r="39" spans="7:8">
      <c r="G39" s="5">
        <v>0.801</v>
      </c>
      <c r="H39" s="5">
        <v>0.094</v>
      </c>
    </row>
  </sheetData>
  <pageMargins left="0.75" right="0.75" top="1" bottom="1" header="0.5" footer="0.5"/>
  <headerFooter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2"/>
  <sheetViews>
    <sheetView topLeftCell="A10" workbookViewId="0">
      <selection activeCell="C32" sqref="C32:D36"/>
    </sheetView>
  </sheetViews>
  <sheetFormatPr defaultColWidth="9" defaultRowHeight="13.5"/>
  <cols>
    <col min="3" max="4" width="20.25" customWidth="1"/>
    <col min="10" max="11" width="12.6333333333333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>
      <c r="A2" s="6">
        <v>62</v>
      </c>
      <c r="B2" s="7">
        <v>62</v>
      </c>
      <c r="C2" s="7">
        <v>0.626335144042969</v>
      </c>
      <c r="D2" s="7">
        <v>0.0125883817672729</v>
      </c>
      <c r="E2" s="7">
        <v>10</v>
      </c>
      <c r="F2" s="7">
        <v>8</v>
      </c>
      <c r="G2" s="7">
        <v>0</v>
      </c>
      <c r="H2" s="7">
        <v>2</v>
      </c>
      <c r="I2" s="7">
        <v>1</v>
      </c>
      <c r="J2" s="7">
        <v>0.555555555555556</v>
      </c>
      <c r="K2" s="7">
        <v>0.714285714285714</v>
      </c>
      <c r="L2" s="7">
        <v>0.8</v>
      </c>
      <c r="M2" s="7">
        <v>0.2</v>
      </c>
      <c r="N2" s="7">
        <v>0.6</v>
      </c>
    </row>
    <row r="3" spans="1:14">
      <c r="A3" s="6">
        <v>3</v>
      </c>
      <c r="B3" s="7">
        <v>3</v>
      </c>
      <c r="C3" s="7">
        <v>0.65697968006134</v>
      </c>
      <c r="D3" s="7">
        <v>0.0191965103149414</v>
      </c>
      <c r="E3" s="7">
        <v>10</v>
      </c>
      <c r="F3" s="7">
        <v>6</v>
      </c>
      <c r="G3" s="7">
        <v>0</v>
      </c>
      <c r="H3" s="7">
        <v>4</v>
      </c>
      <c r="I3" s="7">
        <v>1</v>
      </c>
      <c r="J3" s="7">
        <v>0.625</v>
      </c>
      <c r="K3" s="7">
        <v>0.769230769230769</v>
      </c>
      <c r="L3" s="7">
        <v>0.6</v>
      </c>
      <c r="M3" s="7">
        <v>0.4</v>
      </c>
      <c r="N3" s="7">
        <v>0.7</v>
      </c>
    </row>
    <row r="4" s="2" customFormat="1" spans="1:14">
      <c r="A4" s="10">
        <v>77</v>
      </c>
      <c r="B4" s="11">
        <v>77</v>
      </c>
      <c r="C4" s="11">
        <v>0.663548707962036</v>
      </c>
      <c r="D4" s="11">
        <v>0.0263123512268066</v>
      </c>
      <c r="E4" s="11">
        <v>10</v>
      </c>
      <c r="F4" s="11">
        <v>7</v>
      </c>
      <c r="G4" s="11">
        <v>0</v>
      </c>
      <c r="H4" s="11">
        <v>3</v>
      </c>
      <c r="I4" s="11">
        <v>1</v>
      </c>
      <c r="J4" s="11">
        <v>0.588235294117647</v>
      </c>
      <c r="K4" s="11">
        <v>0.740740740740741</v>
      </c>
      <c r="L4" s="11">
        <v>0.7</v>
      </c>
      <c r="M4" s="11">
        <v>0.3</v>
      </c>
      <c r="N4" s="11">
        <v>0.65</v>
      </c>
    </row>
    <row r="5" spans="1:14">
      <c r="A5" s="6">
        <v>57</v>
      </c>
      <c r="B5" s="7">
        <v>57</v>
      </c>
      <c r="C5" s="7">
        <v>0.703205585479736</v>
      </c>
      <c r="D5" s="7">
        <v>0.0240179300308228</v>
      </c>
      <c r="E5" s="7">
        <v>10</v>
      </c>
      <c r="F5" s="7">
        <v>4</v>
      </c>
      <c r="G5" s="7">
        <v>0</v>
      </c>
      <c r="H5" s="7">
        <v>6</v>
      </c>
      <c r="I5" s="7">
        <v>1</v>
      </c>
      <c r="J5" s="7">
        <v>0.714285714285714</v>
      </c>
      <c r="K5" s="7">
        <v>0.833333333333333</v>
      </c>
      <c r="L5" s="7">
        <v>0.4</v>
      </c>
      <c r="M5" s="7">
        <v>0.6</v>
      </c>
      <c r="N5" s="7">
        <v>0.8</v>
      </c>
    </row>
    <row r="6" spans="1:14">
      <c r="A6" s="6">
        <v>84</v>
      </c>
      <c r="B6" s="7">
        <v>84</v>
      </c>
      <c r="C6" s="7">
        <v>0.710006833076477</v>
      </c>
      <c r="D6" s="7">
        <v>0.00908374786376953</v>
      </c>
      <c r="E6" s="7">
        <v>10</v>
      </c>
      <c r="F6" s="7">
        <v>5</v>
      </c>
      <c r="G6" s="7">
        <v>0</v>
      </c>
      <c r="H6" s="7">
        <v>5</v>
      </c>
      <c r="I6" s="7">
        <v>1</v>
      </c>
      <c r="J6" s="7">
        <v>0.666666666666667</v>
      </c>
      <c r="K6" s="7">
        <v>0.8</v>
      </c>
      <c r="L6" s="7">
        <v>0.5</v>
      </c>
      <c r="M6" s="7">
        <v>0.5</v>
      </c>
      <c r="N6" s="7">
        <v>0.75</v>
      </c>
    </row>
    <row r="7" spans="1:14">
      <c r="A7" s="6">
        <v>67</v>
      </c>
      <c r="B7" s="7">
        <v>67</v>
      </c>
      <c r="C7" s="7">
        <v>0.726960897445679</v>
      </c>
      <c r="D7" s="7">
        <v>0.0244230031967163</v>
      </c>
      <c r="E7" s="7">
        <v>10</v>
      </c>
      <c r="F7" s="7">
        <v>7</v>
      </c>
      <c r="G7" s="7">
        <v>0</v>
      </c>
      <c r="H7" s="7">
        <v>3</v>
      </c>
      <c r="I7" s="7">
        <v>1</v>
      </c>
      <c r="J7" s="7">
        <v>0.588235294117647</v>
      </c>
      <c r="K7" s="7">
        <v>0.740740740740741</v>
      </c>
      <c r="L7" s="7">
        <v>0.7</v>
      </c>
      <c r="M7" s="7">
        <v>0.3</v>
      </c>
      <c r="N7" s="7">
        <v>0.65</v>
      </c>
    </row>
    <row r="8" spans="1:14">
      <c r="A8" s="6">
        <v>65</v>
      </c>
      <c r="B8" s="7">
        <v>65</v>
      </c>
      <c r="C8" s="7">
        <v>0.745096802711487</v>
      </c>
      <c r="D8" s="7">
        <v>0.034243106842041</v>
      </c>
      <c r="E8" s="7">
        <v>10</v>
      </c>
      <c r="F8" s="7">
        <v>4</v>
      </c>
      <c r="G8" s="7">
        <v>0</v>
      </c>
      <c r="H8" s="7">
        <v>6</v>
      </c>
      <c r="I8" s="7">
        <v>1</v>
      </c>
      <c r="J8" s="7">
        <v>0.714285714285714</v>
      </c>
      <c r="K8" s="7">
        <v>0.833333333333333</v>
      </c>
      <c r="L8" s="7">
        <v>0.4</v>
      </c>
      <c r="M8" s="7">
        <v>0.6</v>
      </c>
      <c r="N8" s="7">
        <v>0.8</v>
      </c>
    </row>
    <row r="9" s="2" customFormat="1" spans="1:14">
      <c r="A9" s="10">
        <v>5</v>
      </c>
      <c r="B9" s="11">
        <v>5</v>
      </c>
      <c r="C9" s="11">
        <v>0.759477138519287</v>
      </c>
      <c r="D9" s="11">
        <v>0.0228502750396729</v>
      </c>
      <c r="E9" s="11">
        <v>10</v>
      </c>
      <c r="F9" s="11">
        <v>6</v>
      </c>
      <c r="G9" s="11">
        <v>0</v>
      </c>
      <c r="H9" s="11">
        <v>4</v>
      </c>
      <c r="I9" s="11">
        <v>1</v>
      </c>
      <c r="J9" s="11">
        <v>0.625</v>
      </c>
      <c r="K9" s="11">
        <v>0.769230769230769</v>
      </c>
      <c r="L9" s="11">
        <v>0.6</v>
      </c>
      <c r="M9" s="11">
        <v>0.4</v>
      </c>
      <c r="N9" s="11">
        <v>0.7</v>
      </c>
    </row>
    <row r="10" s="14" customFormat="1" spans="1:14">
      <c r="A10" s="19">
        <v>25</v>
      </c>
      <c r="B10" s="20">
        <v>25</v>
      </c>
      <c r="C10" s="20">
        <v>0.827527761459351</v>
      </c>
      <c r="D10" s="20">
        <v>0.106193423271179</v>
      </c>
      <c r="E10" s="20">
        <v>10</v>
      </c>
      <c r="F10" s="20">
        <v>6</v>
      </c>
      <c r="G10" s="20">
        <v>0</v>
      </c>
      <c r="H10" s="20">
        <v>4</v>
      </c>
      <c r="I10" s="20">
        <v>1</v>
      </c>
      <c r="J10" s="20">
        <v>0.625</v>
      </c>
      <c r="K10" s="20">
        <v>0.769230769230769</v>
      </c>
      <c r="L10" s="20">
        <v>0.6</v>
      </c>
      <c r="M10" s="20">
        <v>0.4</v>
      </c>
      <c r="N10" s="20">
        <v>0.7</v>
      </c>
    </row>
    <row r="11" spans="1:14">
      <c r="A11" s="6">
        <v>22</v>
      </c>
      <c r="B11" s="7">
        <v>22</v>
      </c>
      <c r="C11" s="7">
        <v>0.768659114837646</v>
      </c>
      <c r="D11" s="7">
        <v>0.0440047979354858</v>
      </c>
      <c r="E11" s="7">
        <v>10</v>
      </c>
      <c r="F11" s="7">
        <v>7</v>
      </c>
      <c r="G11" s="7">
        <v>0</v>
      </c>
      <c r="H11" s="7">
        <v>3</v>
      </c>
      <c r="I11" s="7">
        <v>1</v>
      </c>
      <c r="J11" s="7">
        <v>0.588235294117647</v>
      </c>
      <c r="K11" s="7">
        <v>0.740740740740741</v>
      </c>
      <c r="L11" s="7">
        <v>0.7</v>
      </c>
      <c r="M11" s="7">
        <v>0.3</v>
      </c>
      <c r="N11" s="7">
        <v>0.65</v>
      </c>
    </row>
    <row r="12" spans="1:14">
      <c r="A12" s="6">
        <v>2</v>
      </c>
      <c r="B12" s="7">
        <v>2</v>
      </c>
      <c r="C12" s="7">
        <v>0.782570600509644</v>
      </c>
      <c r="D12" s="7">
        <v>0.0511977672576904</v>
      </c>
      <c r="E12" s="7">
        <v>10</v>
      </c>
      <c r="F12" s="7">
        <v>8</v>
      </c>
      <c r="G12" s="7">
        <v>0</v>
      </c>
      <c r="H12" s="7">
        <v>2</v>
      </c>
      <c r="I12" s="7">
        <v>1</v>
      </c>
      <c r="J12" s="7">
        <v>0.555555555555556</v>
      </c>
      <c r="K12" s="7">
        <v>0.714285714285714</v>
      </c>
      <c r="L12" s="7">
        <v>0.8</v>
      </c>
      <c r="M12" s="7">
        <v>0.2</v>
      </c>
      <c r="N12" s="7">
        <v>0.6</v>
      </c>
    </row>
    <row r="13" spans="1:14">
      <c r="A13" s="6">
        <v>40</v>
      </c>
      <c r="B13" s="7">
        <v>40</v>
      </c>
      <c r="C13" s="7">
        <v>0.792062044143677</v>
      </c>
      <c r="D13" s="7">
        <v>0.0185079574584961</v>
      </c>
      <c r="E13" s="7">
        <v>10</v>
      </c>
      <c r="F13" s="7">
        <v>5</v>
      </c>
      <c r="G13" s="7">
        <v>0</v>
      </c>
      <c r="H13" s="7">
        <v>5</v>
      </c>
      <c r="I13" s="7">
        <v>1</v>
      </c>
      <c r="J13" s="7">
        <v>0.666666666666667</v>
      </c>
      <c r="K13" s="7">
        <v>0.8</v>
      </c>
      <c r="L13" s="7">
        <v>0.5</v>
      </c>
      <c r="M13" s="7">
        <v>0.5</v>
      </c>
      <c r="N13" s="7">
        <v>0.75</v>
      </c>
    </row>
    <row r="14" spans="1:14">
      <c r="A14" s="6">
        <v>76</v>
      </c>
      <c r="B14" s="7">
        <v>76</v>
      </c>
      <c r="C14" s="7">
        <v>0.827271580696106</v>
      </c>
      <c r="D14" s="7">
        <v>0.122797250747681</v>
      </c>
      <c r="E14" s="7">
        <v>10</v>
      </c>
      <c r="F14" s="7">
        <v>5</v>
      </c>
      <c r="G14" s="7">
        <v>0</v>
      </c>
      <c r="H14" s="7">
        <v>5</v>
      </c>
      <c r="I14" s="7">
        <v>1</v>
      </c>
      <c r="J14" s="7">
        <v>0.666666666666667</v>
      </c>
      <c r="K14" s="7">
        <v>0.8</v>
      </c>
      <c r="L14" s="7">
        <v>0.5</v>
      </c>
      <c r="M14" s="7">
        <v>0.5</v>
      </c>
      <c r="N14" s="7">
        <v>0.75</v>
      </c>
    </row>
    <row r="15" spans="1:14">
      <c r="A15" s="6">
        <v>17</v>
      </c>
      <c r="B15" s="7">
        <v>17</v>
      </c>
      <c r="C15" s="7">
        <v>0.802490711212158</v>
      </c>
      <c r="D15" s="7">
        <v>0.0230822563171387</v>
      </c>
      <c r="E15" s="7">
        <v>10</v>
      </c>
      <c r="F15" s="7">
        <v>5</v>
      </c>
      <c r="G15" s="7">
        <v>0</v>
      </c>
      <c r="H15" s="7">
        <v>5</v>
      </c>
      <c r="I15" s="7">
        <v>1</v>
      </c>
      <c r="J15" s="7">
        <v>0.666666666666667</v>
      </c>
      <c r="K15" s="7">
        <v>0.8</v>
      </c>
      <c r="L15" s="7">
        <v>0.5</v>
      </c>
      <c r="M15" s="7">
        <v>0.5</v>
      </c>
      <c r="N15" s="7">
        <v>0.75</v>
      </c>
    </row>
    <row r="16" spans="1:14">
      <c r="A16" s="6">
        <v>96</v>
      </c>
      <c r="B16" s="7">
        <v>96</v>
      </c>
      <c r="C16" s="7">
        <v>0.825199604034424</v>
      </c>
      <c r="D16" s="7">
        <v>0.0523767471313477</v>
      </c>
      <c r="E16" s="7">
        <v>10</v>
      </c>
      <c r="F16" s="7">
        <v>5</v>
      </c>
      <c r="G16" s="7">
        <v>0</v>
      </c>
      <c r="H16" s="7">
        <v>5</v>
      </c>
      <c r="I16" s="7">
        <v>1</v>
      </c>
      <c r="J16" s="7">
        <v>0.666666666666667</v>
      </c>
      <c r="K16" s="7">
        <v>0.8</v>
      </c>
      <c r="L16" s="7">
        <v>0.5</v>
      </c>
      <c r="M16" s="7">
        <v>0.5</v>
      </c>
      <c r="N16" s="7">
        <v>0.75</v>
      </c>
    </row>
    <row r="17" s="2" customFormat="1" spans="1:14">
      <c r="A17" s="10">
        <v>6</v>
      </c>
      <c r="B17" s="11">
        <v>6</v>
      </c>
      <c r="C17" s="11">
        <v>0.825859069824219</v>
      </c>
      <c r="D17" s="11">
        <v>0.0527646541595459</v>
      </c>
      <c r="E17" s="11">
        <v>10</v>
      </c>
      <c r="F17" s="11">
        <v>5</v>
      </c>
      <c r="G17" s="11">
        <v>0</v>
      </c>
      <c r="H17" s="11">
        <v>5</v>
      </c>
      <c r="I17" s="11">
        <v>1</v>
      </c>
      <c r="J17" s="11">
        <v>0.666666666666667</v>
      </c>
      <c r="K17" s="11">
        <v>0.8</v>
      </c>
      <c r="L17" s="11">
        <v>0.5</v>
      </c>
      <c r="M17" s="11">
        <v>0.5</v>
      </c>
      <c r="N17" s="11">
        <v>0.75</v>
      </c>
    </row>
    <row r="18" spans="1:14">
      <c r="A18" s="6">
        <v>36</v>
      </c>
      <c r="B18" s="7">
        <v>36</v>
      </c>
      <c r="C18" s="7">
        <v>0.845277667045593</v>
      </c>
      <c r="D18" s="7">
        <v>0.0597842931747437</v>
      </c>
      <c r="E18" s="7">
        <v>10</v>
      </c>
      <c r="F18" s="7">
        <v>8</v>
      </c>
      <c r="G18" s="7">
        <v>0</v>
      </c>
      <c r="H18" s="7">
        <v>2</v>
      </c>
      <c r="I18" s="7">
        <v>1</v>
      </c>
      <c r="J18" s="7">
        <v>0.555555555555556</v>
      </c>
      <c r="K18" s="7">
        <v>0.714285714285714</v>
      </c>
      <c r="L18" s="7">
        <v>0.8</v>
      </c>
      <c r="M18" s="7">
        <v>0.2</v>
      </c>
      <c r="N18" s="7">
        <v>0.6</v>
      </c>
    </row>
    <row r="19" spans="1:14">
      <c r="A19" s="6">
        <v>79</v>
      </c>
      <c r="B19" s="7">
        <v>79</v>
      </c>
      <c r="C19" s="7">
        <v>0.850063800811768</v>
      </c>
      <c r="D19" s="7">
        <v>0.0480085611343384</v>
      </c>
      <c r="E19" s="7">
        <v>10</v>
      </c>
      <c r="F19" s="7">
        <v>2</v>
      </c>
      <c r="G19" s="7">
        <v>0</v>
      </c>
      <c r="H19" s="7">
        <v>8</v>
      </c>
      <c r="I19" s="7">
        <v>1</v>
      </c>
      <c r="J19" s="7">
        <v>0.833333333333333</v>
      </c>
      <c r="K19" s="7">
        <v>0.909090909090909</v>
      </c>
      <c r="L19" s="7">
        <v>0.2</v>
      </c>
      <c r="M19" s="7">
        <v>0.8</v>
      </c>
      <c r="N19" s="7">
        <v>0.9</v>
      </c>
    </row>
    <row r="20" spans="1:14">
      <c r="A20" s="6">
        <v>99</v>
      </c>
      <c r="B20" s="7">
        <v>99</v>
      </c>
      <c r="C20" s="7">
        <v>0.862016797065735</v>
      </c>
      <c r="D20" s="7">
        <v>0.0384888648986816</v>
      </c>
      <c r="E20" s="7">
        <v>10</v>
      </c>
      <c r="F20" s="7">
        <v>5</v>
      </c>
      <c r="G20" s="7">
        <v>0</v>
      </c>
      <c r="H20" s="7">
        <v>5</v>
      </c>
      <c r="I20" s="7">
        <v>1</v>
      </c>
      <c r="J20" s="7">
        <v>0.666666666666667</v>
      </c>
      <c r="K20" s="7">
        <v>0.8</v>
      </c>
      <c r="L20" s="7">
        <v>0.5</v>
      </c>
      <c r="M20" s="7">
        <v>0.5</v>
      </c>
      <c r="N20" s="7">
        <v>0.75</v>
      </c>
    </row>
    <row r="21" spans="1:14">
      <c r="A21" s="6">
        <v>94</v>
      </c>
      <c r="B21" s="7">
        <v>94</v>
      </c>
      <c r="C21" s="7">
        <v>0.884147644042969</v>
      </c>
      <c r="D21" s="7">
        <v>0.0210639238357544</v>
      </c>
      <c r="E21" s="7">
        <v>10</v>
      </c>
      <c r="F21" s="7">
        <v>6</v>
      </c>
      <c r="G21" s="7">
        <v>0</v>
      </c>
      <c r="H21" s="7">
        <v>4</v>
      </c>
      <c r="I21" s="7">
        <v>1</v>
      </c>
      <c r="J21" s="7">
        <v>0.625</v>
      </c>
      <c r="K21" s="7">
        <v>0.769230769230769</v>
      </c>
      <c r="L21" s="7">
        <v>0.6</v>
      </c>
      <c r="M21" s="7">
        <v>0.4</v>
      </c>
      <c r="N21" s="7">
        <v>0.7</v>
      </c>
    </row>
    <row r="22" s="2" customFormat="1" spans="1:14">
      <c r="A22" s="10">
        <v>93</v>
      </c>
      <c r="B22" s="11">
        <v>93</v>
      </c>
      <c r="C22" s="11">
        <v>0.902466416358948</v>
      </c>
      <c r="D22" s="11">
        <v>0.0377544164657593</v>
      </c>
      <c r="E22" s="11">
        <v>10</v>
      </c>
      <c r="F22" s="11">
        <v>4</v>
      </c>
      <c r="G22" s="11">
        <v>0</v>
      </c>
      <c r="H22" s="11">
        <v>6</v>
      </c>
      <c r="I22" s="11">
        <v>1</v>
      </c>
      <c r="J22" s="11">
        <v>0.714285714285714</v>
      </c>
      <c r="K22" s="11">
        <v>0.833333333333333</v>
      </c>
      <c r="L22" s="11">
        <v>0.4</v>
      </c>
      <c r="M22" s="11">
        <v>0.6</v>
      </c>
      <c r="N22" s="11">
        <v>0.8</v>
      </c>
    </row>
    <row r="23" spans="1:14">
      <c r="A23" s="6">
        <v>30</v>
      </c>
      <c r="B23" s="7">
        <v>30</v>
      </c>
      <c r="C23" s="7">
        <v>0.924483895301819</v>
      </c>
      <c r="D23" s="7">
        <v>0.00849044322967529</v>
      </c>
      <c r="E23" s="7">
        <v>10</v>
      </c>
      <c r="F23" s="7">
        <v>8</v>
      </c>
      <c r="G23" s="7">
        <v>0</v>
      </c>
      <c r="H23" s="7">
        <v>2</v>
      </c>
      <c r="I23" s="7">
        <v>1</v>
      </c>
      <c r="J23" s="7">
        <v>0.555555555555556</v>
      </c>
      <c r="K23" s="7">
        <v>0.714285714285714</v>
      </c>
      <c r="L23" s="7">
        <v>0.8</v>
      </c>
      <c r="M23" s="7">
        <v>0.2</v>
      </c>
      <c r="N23" s="7">
        <v>0.6</v>
      </c>
    </row>
    <row r="24" spans="1:14">
      <c r="A24" s="6">
        <v>60</v>
      </c>
      <c r="B24" s="7">
        <v>60</v>
      </c>
      <c r="C24" s="7">
        <v>0.950549483299255</v>
      </c>
      <c r="D24" s="7">
        <v>0.064454197883606</v>
      </c>
      <c r="E24" s="7">
        <v>10</v>
      </c>
      <c r="F24" s="7">
        <v>2</v>
      </c>
      <c r="G24" s="7">
        <v>0</v>
      </c>
      <c r="H24" s="7">
        <v>8</v>
      </c>
      <c r="I24" s="7">
        <v>1</v>
      </c>
      <c r="J24" s="7">
        <v>0.833333333333333</v>
      </c>
      <c r="K24" s="7">
        <v>0.909090909090909</v>
      </c>
      <c r="L24" s="7">
        <v>0.2</v>
      </c>
      <c r="M24" s="7">
        <v>0.8</v>
      </c>
      <c r="N24" s="7">
        <v>0.9</v>
      </c>
    </row>
    <row r="25" s="2" customFormat="1" spans="1:14">
      <c r="A25" s="10">
        <v>33</v>
      </c>
      <c r="B25" s="11">
        <v>33</v>
      </c>
      <c r="C25" s="11">
        <v>0.972739696502686</v>
      </c>
      <c r="D25" s="11">
        <v>0.0680270195007324</v>
      </c>
      <c r="E25" s="11">
        <v>10</v>
      </c>
      <c r="F25" s="11">
        <v>7</v>
      </c>
      <c r="G25" s="11">
        <v>0</v>
      </c>
      <c r="H25" s="11">
        <v>3</v>
      </c>
      <c r="I25" s="11">
        <v>1</v>
      </c>
      <c r="J25" s="11">
        <v>0.588235294117647</v>
      </c>
      <c r="K25" s="11">
        <v>0.740740740740741</v>
      </c>
      <c r="L25" s="11">
        <v>0.7</v>
      </c>
      <c r="M25" s="11">
        <v>0.3</v>
      </c>
      <c r="N25" s="11">
        <v>0.65</v>
      </c>
    </row>
    <row r="26" spans="3:14">
      <c r="C26" s="5">
        <f>AVERAGE(C2:C25)</f>
        <v>0.801458194851875</v>
      </c>
      <c r="D26" s="5">
        <f>AVERAGE(D2:D25)</f>
        <v>0.0412379950284958</v>
      </c>
      <c r="J26" s="5">
        <f>AVERAGE(J2:J25)</f>
        <v>0.647973078120137</v>
      </c>
      <c r="K26" s="5">
        <f>AVERAGE(K2:K25)</f>
        <v>0.78396711313378</v>
      </c>
      <c r="L26" s="5">
        <f>AVERAGE(L2:L25)</f>
        <v>0.5625</v>
      </c>
      <c r="M26" s="5">
        <f>AVERAGE(M2:M25)</f>
        <v>0.4375</v>
      </c>
      <c r="N26" s="5">
        <f>AVERAGE(N2:N25)</f>
        <v>0.71875</v>
      </c>
    </row>
    <row r="28" spans="3:8">
      <c r="C28" s="12" t="s">
        <v>13</v>
      </c>
      <c r="D28" s="5" t="s">
        <v>14</v>
      </c>
      <c r="E28" s="5"/>
      <c r="F28" s="13" t="s">
        <v>26</v>
      </c>
      <c r="G28" s="14"/>
      <c r="H28" s="14"/>
    </row>
    <row r="29" s="14" customFormat="1" spans="3:6">
      <c r="C29" s="13" t="s">
        <v>15</v>
      </c>
      <c r="D29" s="13">
        <f>COUNTIF(C2:C25,"&lt;0.46")-COUNTIF(C2:C25,"&lt;0.385")</f>
        <v>0</v>
      </c>
      <c r="E29" s="13"/>
      <c r="F29" s="15"/>
    </row>
    <row r="30" s="14" customFormat="1" spans="3:8">
      <c r="C30" s="13" t="s">
        <v>16</v>
      </c>
      <c r="D30" s="13">
        <f>COUNTIF(C2:C25,"&lt;0.535")-COUNTIF(C2:C25,"&lt;0.46")</f>
        <v>0</v>
      </c>
      <c r="E30" s="13"/>
      <c r="F30" s="15">
        <v>0.04</v>
      </c>
      <c r="G30" s="14">
        <v>-20</v>
      </c>
      <c r="H30" s="14">
        <v>480</v>
      </c>
    </row>
    <row r="31" s="14" customFormat="1" spans="3:8">
      <c r="C31" s="13" t="s">
        <v>17</v>
      </c>
      <c r="D31" s="13">
        <f>COUNTIF(C2:C25,"&lt;0.61")-COUNTIF(C2:C25,"&lt;0.535")</f>
        <v>0</v>
      </c>
      <c r="E31" s="13"/>
      <c r="F31" s="15">
        <v>0.08</v>
      </c>
      <c r="G31" s="14">
        <v>-40</v>
      </c>
      <c r="H31" s="14">
        <v>460</v>
      </c>
    </row>
    <row r="32" s="3" customFormat="1" spans="3:8">
      <c r="C32" s="16" t="s">
        <v>18</v>
      </c>
      <c r="D32" s="16">
        <f>COUNTIF(C2:C25,"&lt;0.685")-COUNTIF(C2:C25,"&lt;0.61")</f>
        <v>3</v>
      </c>
      <c r="E32" s="16">
        <v>3</v>
      </c>
      <c r="F32" s="15">
        <v>0.12</v>
      </c>
      <c r="G32" s="14">
        <v>-60</v>
      </c>
      <c r="H32" s="14">
        <v>440</v>
      </c>
    </row>
    <row r="33" s="14" customFormat="1" spans="3:8">
      <c r="C33" s="13" t="s">
        <v>19</v>
      </c>
      <c r="D33" s="13">
        <f>COUNTIF(C2:C25,"&lt;0.76")-COUNTIF(C2:C25,"&lt;0.685")</f>
        <v>5</v>
      </c>
      <c r="E33" s="5">
        <v>5</v>
      </c>
      <c r="F33" s="15">
        <v>0.16</v>
      </c>
      <c r="G33" s="18">
        <v>-80</v>
      </c>
      <c r="H33" s="18">
        <v>420</v>
      </c>
    </row>
    <row r="34" s="4" customFormat="1" spans="3:5">
      <c r="C34" s="17" t="s">
        <v>20</v>
      </c>
      <c r="D34" s="17">
        <f>COUNTIF(C2:C25,"&lt;0.835")-COUNTIF(C2:C25,"&lt;0.76")</f>
        <v>8</v>
      </c>
      <c r="E34" s="17">
        <v>9</v>
      </c>
    </row>
    <row r="35" s="14" customFormat="1" spans="3:5">
      <c r="C35" s="13" t="s">
        <v>21</v>
      </c>
      <c r="D35" s="13">
        <f>COUNTIF(C2:C25,"&lt;0.91")-COUNTIF(C2:C25,"&lt;0.835")</f>
        <v>5</v>
      </c>
      <c r="E35" s="5">
        <v>5</v>
      </c>
    </row>
    <row r="36" s="3" customFormat="1" spans="3:5">
      <c r="C36" s="16" t="s">
        <v>22</v>
      </c>
      <c r="D36" s="16">
        <f>COUNTIF(C2:C25,"&lt;0.985")-COUNTIF(C2:C25,"&lt;0.91")</f>
        <v>3</v>
      </c>
      <c r="E36" s="16">
        <v>3</v>
      </c>
    </row>
    <row r="37" spans="3:5">
      <c r="C37" s="5" t="s">
        <v>23</v>
      </c>
      <c r="D37" s="5">
        <f>COUNTIF(C2:C25,"&lt;1.06")-COUNTIF(C2:C25,"&lt;0.985")</f>
        <v>0</v>
      </c>
      <c r="E37" s="5"/>
    </row>
    <row r="38" spans="3:5">
      <c r="C38" s="5" t="s">
        <v>24</v>
      </c>
      <c r="D38" s="5">
        <f>COUNTIF(C2:C25,"&lt;1.135")-COUNTIF(C2:C25,"&lt;1.06")</f>
        <v>0</v>
      </c>
      <c r="E38" s="5"/>
    </row>
    <row r="39" spans="3:5">
      <c r="C39" s="5" t="s">
        <v>25</v>
      </c>
      <c r="D39" s="5">
        <f>COUNTIF(C2:C25,"&lt;1.21")-COUNTIF(C2:C25,"&lt;1.135")</f>
        <v>0</v>
      </c>
      <c r="E39" s="5"/>
    </row>
    <row r="40" spans="7:8">
      <c r="G40" s="5">
        <v>0.57</v>
      </c>
      <c r="H40" s="5">
        <v>0.041</v>
      </c>
    </row>
    <row r="41" spans="7:8">
      <c r="G41" s="5">
        <v>0.725</v>
      </c>
      <c r="H41" s="5">
        <v>0.076</v>
      </c>
    </row>
    <row r="42" spans="7:8">
      <c r="G42" s="5">
        <v>0.801</v>
      </c>
      <c r="H42" s="5">
        <v>0.094</v>
      </c>
    </row>
  </sheetData>
  <pageMargins left="0.75" right="0.75" top="1" bottom="1" header="0.5" footer="0.5"/>
  <headerFooter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1"/>
  <sheetViews>
    <sheetView workbookViewId="0">
      <selection activeCell="C31" sqref="C31:D35"/>
    </sheetView>
  </sheetViews>
  <sheetFormatPr defaultColWidth="9" defaultRowHeight="13.5"/>
  <cols>
    <col min="3" max="4" width="18" customWidth="1"/>
    <col min="10" max="11" width="12.6333333333333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>
      <c r="A2" s="6">
        <v>62</v>
      </c>
      <c r="B2" s="7">
        <v>62</v>
      </c>
      <c r="C2" s="7">
        <v>0.626335144042969</v>
      </c>
      <c r="D2" s="7">
        <v>0.0125883817672729</v>
      </c>
      <c r="E2" s="7">
        <v>10</v>
      </c>
      <c r="F2" s="7">
        <v>8</v>
      </c>
      <c r="G2" s="7">
        <v>0</v>
      </c>
      <c r="H2" s="7">
        <v>2</v>
      </c>
      <c r="I2" s="7">
        <v>1</v>
      </c>
      <c r="J2" s="7">
        <v>0.555555555555556</v>
      </c>
      <c r="K2" s="7">
        <v>0.714285714285714</v>
      </c>
      <c r="L2" s="7">
        <v>0.8</v>
      </c>
      <c r="M2" s="7">
        <v>0.2</v>
      </c>
      <c r="N2" s="7">
        <v>0.6</v>
      </c>
    </row>
    <row r="3" spans="1:14">
      <c r="A3" s="6">
        <v>3</v>
      </c>
      <c r="B3" s="7">
        <v>3</v>
      </c>
      <c r="C3" s="7">
        <v>0.65697968006134</v>
      </c>
      <c r="D3" s="7">
        <v>0.0191965103149414</v>
      </c>
      <c r="E3" s="7">
        <v>10</v>
      </c>
      <c r="F3" s="7">
        <v>6</v>
      </c>
      <c r="G3" s="7">
        <v>0</v>
      </c>
      <c r="H3" s="7">
        <v>4</v>
      </c>
      <c r="I3" s="7">
        <v>1</v>
      </c>
      <c r="J3" s="7">
        <v>0.625</v>
      </c>
      <c r="K3" s="7">
        <v>0.769230769230769</v>
      </c>
      <c r="L3" s="7">
        <v>0.6</v>
      </c>
      <c r="M3" s="7">
        <v>0.4</v>
      </c>
      <c r="N3" s="7">
        <v>0.7</v>
      </c>
    </row>
    <row r="4" s="2" customFormat="1" spans="1:14">
      <c r="A4" s="10">
        <v>77</v>
      </c>
      <c r="B4" s="11">
        <v>77</v>
      </c>
      <c r="C4" s="11">
        <v>0.663548707962036</v>
      </c>
      <c r="D4" s="11">
        <v>0.0263123512268066</v>
      </c>
      <c r="E4" s="11">
        <v>10</v>
      </c>
      <c r="F4" s="11">
        <v>7</v>
      </c>
      <c r="G4" s="11">
        <v>0</v>
      </c>
      <c r="H4" s="11">
        <v>3</v>
      </c>
      <c r="I4" s="11">
        <v>1</v>
      </c>
      <c r="J4" s="11">
        <v>0.588235294117647</v>
      </c>
      <c r="K4" s="11">
        <v>0.740740740740741</v>
      </c>
      <c r="L4" s="11">
        <v>0.7</v>
      </c>
      <c r="M4" s="11">
        <v>0.3</v>
      </c>
      <c r="N4" s="11">
        <v>0.65</v>
      </c>
    </row>
    <row r="5" spans="1:14">
      <c r="A5" s="6">
        <v>57</v>
      </c>
      <c r="B5" s="7">
        <v>57</v>
      </c>
      <c r="C5" s="7">
        <v>0.703205585479736</v>
      </c>
      <c r="D5" s="7">
        <v>0.0240179300308228</v>
      </c>
      <c r="E5" s="7">
        <v>10</v>
      </c>
      <c r="F5" s="7">
        <v>4</v>
      </c>
      <c r="G5" s="7">
        <v>0</v>
      </c>
      <c r="H5" s="7">
        <v>6</v>
      </c>
      <c r="I5" s="7">
        <v>1</v>
      </c>
      <c r="J5" s="7">
        <v>0.714285714285714</v>
      </c>
      <c r="K5" s="7">
        <v>0.833333333333333</v>
      </c>
      <c r="L5" s="7">
        <v>0.4</v>
      </c>
      <c r="M5" s="7">
        <v>0.6</v>
      </c>
      <c r="N5" s="7">
        <v>0.8</v>
      </c>
    </row>
    <row r="6" spans="1:14">
      <c r="A6" s="6">
        <v>84</v>
      </c>
      <c r="B6" s="7">
        <v>84</v>
      </c>
      <c r="C6" s="7">
        <v>0.710006833076477</v>
      </c>
      <c r="D6" s="7">
        <v>0.00908374786376953</v>
      </c>
      <c r="E6" s="7">
        <v>10</v>
      </c>
      <c r="F6" s="7">
        <v>5</v>
      </c>
      <c r="G6" s="7">
        <v>0</v>
      </c>
      <c r="H6" s="7">
        <v>5</v>
      </c>
      <c r="I6" s="7">
        <v>1</v>
      </c>
      <c r="J6" s="7">
        <v>0.666666666666667</v>
      </c>
      <c r="K6" s="7">
        <v>0.8</v>
      </c>
      <c r="L6" s="7">
        <v>0.5</v>
      </c>
      <c r="M6" s="7">
        <v>0.5</v>
      </c>
      <c r="N6" s="7">
        <v>0.75</v>
      </c>
    </row>
    <row r="7" spans="1:14">
      <c r="A7" s="6">
        <v>67</v>
      </c>
      <c r="B7" s="7">
        <v>67</v>
      </c>
      <c r="C7" s="7">
        <v>0.726960897445679</v>
      </c>
      <c r="D7" s="7">
        <v>0.0244230031967163</v>
      </c>
      <c r="E7" s="7">
        <v>10</v>
      </c>
      <c r="F7" s="7">
        <v>7</v>
      </c>
      <c r="G7" s="7">
        <v>0</v>
      </c>
      <c r="H7" s="7">
        <v>3</v>
      </c>
      <c r="I7" s="7">
        <v>1</v>
      </c>
      <c r="J7" s="7">
        <v>0.588235294117647</v>
      </c>
      <c r="K7" s="7">
        <v>0.740740740740741</v>
      </c>
      <c r="L7" s="7">
        <v>0.7</v>
      </c>
      <c r="M7" s="7">
        <v>0.3</v>
      </c>
      <c r="N7" s="7">
        <v>0.65</v>
      </c>
    </row>
    <row r="8" s="2" customFormat="1" spans="1:14">
      <c r="A8" s="10">
        <v>5</v>
      </c>
      <c r="B8" s="11">
        <v>5</v>
      </c>
      <c r="C8" s="11">
        <v>0.759477138519287</v>
      </c>
      <c r="D8" s="11">
        <v>0.0228502750396729</v>
      </c>
      <c r="E8" s="11">
        <v>10</v>
      </c>
      <c r="F8" s="11">
        <v>6</v>
      </c>
      <c r="G8" s="11">
        <v>0</v>
      </c>
      <c r="H8" s="11">
        <v>4</v>
      </c>
      <c r="I8" s="11">
        <v>1</v>
      </c>
      <c r="J8" s="11">
        <v>0.625</v>
      </c>
      <c r="K8" s="11">
        <v>0.769230769230769</v>
      </c>
      <c r="L8" s="11">
        <v>0.6</v>
      </c>
      <c r="M8" s="11">
        <v>0.4</v>
      </c>
      <c r="N8" s="11">
        <v>0.7</v>
      </c>
    </row>
    <row r="9" s="14" customFormat="1" spans="1:14">
      <c r="A9" s="19">
        <v>25</v>
      </c>
      <c r="B9" s="20">
        <v>25</v>
      </c>
      <c r="C9" s="20">
        <v>0.827527761459351</v>
      </c>
      <c r="D9" s="20">
        <v>0.106193423271179</v>
      </c>
      <c r="E9" s="20">
        <v>10</v>
      </c>
      <c r="F9" s="20">
        <v>6</v>
      </c>
      <c r="G9" s="20">
        <v>0</v>
      </c>
      <c r="H9" s="20">
        <v>4</v>
      </c>
      <c r="I9" s="20">
        <v>1</v>
      </c>
      <c r="J9" s="20">
        <v>0.625</v>
      </c>
      <c r="K9" s="20">
        <v>0.769230769230769</v>
      </c>
      <c r="L9" s="20">
        <v>0.6</v>
      </c>
      <c r="M9" s="20">
        <v>0.4</v>
      </c>
      <c r="N9" s="20">
        <v>0.7</v>
      </c>
    </row>
    <row r="10" spans="1:14">
      <c r="A10" s="6">
        <v>22</v>
      </c>
      <c r="B10" s="7">
        <v>22</v>
      </c>
      <c r="C10" s="7">
        <v>0.768659114837646</v>
      </c>
      <c r="D10" s="7">
        <v>0.0440047979354858</v>
      </c>
      <c r="E10" s="7">
        <v>10</v>
      </c>
      <c r="F10" s="7">
        <v>7</v>
      </c>
      <c r="G10" s="7">
        <v>0</v>
      </c>
      <c r="H10" s="7">
        <v>3</v>
      </c>
      <c r="I10" s="7">
        <v>1</v>
      </c>
      <c r="J10" s="7">
        <v>0.588235294117647</v>
      </c>
      <c r="K10" s="7">
        <v>0.740740740740741</v>
      </c>
      <c r="L10" s="7">
        <v>0.7</v>
      </c>
      <c r="M10" s="7">
        <v>0.3</v>
      </c>
      <c r="N10" s="7">
        <v>0.65</v>
      </c>
    </row>
    <row r="11" spans="1:14">
      <c r="A11" s="6">
        <v>81</v>
      </c>
      <c r="B11" s="7">
        <v>81</v>
      </c>
      <c r="C11" s="7">
        <v>0.777614712715149</v>
      </c>
      <c r="D11" s="7">
        <v>0.0385898351669312</v>
      </c>
      <c r="E11" s="7">
        <v>10</v>
      </c>
      <c r="F11" s="7">
        <v>4</v>
      </c>
      <c r="G11" s="7">
        <v>0</v>
      </c>
      <c r="H11" s="7">
        <v>6</v>
      </c>
      <c r="I11" s="7">
        <v>1</v>
      </c>
      <c r="J11" s="7">
        <v>0.714285714285714</v>
      </c>
      <c r="K11" s="7">
        <v>0.833333333333333</v>
      </c>
      <c r="L11" s="7">
        <v>0.4</v>
      </c>
      <c r="M11" s="7">
        <v>0.6</v>
      </c>
      <c r="N11" s="7">
        <v>0.8</v>
      </c>
    </row>
    <row r="12" spans="1:14">
      <c r="A12" s="6">
        <v>2</v>
      </c>
      <c r="B12" s="7">
        <v>2</v>
      </c>
      <c r="C12" s="7">
        <v>0.782570600509644</v>
      </c>
      <c r="D12" s="7">
        <v>0.0511977672576904</v>
      </c>
      <c r="E12" s="7">
        <v>10</v>
      </c>
      <c r="F12" s="7">
        <v>8</v>
      </c>
      <c r="G12" s="7">
        <v>0</v>
      </c>
      <c r="H12" s="7">
        <v>2</v>
      </c>
      <c r="I12" s="7">
        <v>1</v>
      </c>
      <c r="J12" s="7">
        <v>0.555555555555556</v>
      </c>
      <c r="K12" s="7">
        <v>0.714285714285714</v>
      </c>
      <c r="L12" s="7">
        <v>0.8</v>
      </c>
      <c r="M12" s="7">
        <v>0.2</v>
      </c>
      <c r="N12" s="7">
        <v>0.6</v>
      </c>
    </row>
    <row r="13" spans="1:14">
      <c r="A13" s="6">
        <v>40</v>
      </c>
      <c r="B13" s="7">
        <v>40</v>
      </c>
      <c r="C13" s="7">
        <v>0.792062044143677</v>
      </c>
      <c r="D13" s="7">
        <v>0.0185079574584961</v>
      </c>
      <c r="E13" s="7">
        <v>10</v>
      </c>
      <c r="F13" s="7">
        <v>5</v>
      </c>
      <c r="G13" s="7">
        <v>0</v>
      </c>
      <c r="H13" s="7">
        <v>5</v>
      </c>
      <c r="I13" s="7">
        <v>1</v>
      </c>
      <c r="J13" s="7">
        <v>0.666666666666667</v>
      </c>
      <c r="K13" s="7">
        <v>0.8</v>
      </c>
      <c r="L13" s="7">
        <v>0.5</v>
      </c>
      <c r="M13" s="7">
        <v>0.5</v>
      </c>
      <c r="N13" s="7">
        <v>0.75</v>
      </c>
    </row>
    <row r="14" spans="1:14">
      <c r="A14" s="6">
        <v>76</v>
      </c>
      <c r="B14" s="7">
        <v>76</v>
      </c>
      <c r="C14" s="7">
        <v>0.827271580696106</v>
      </c>
      <c r="D14" s="7">
        <v>0.122797250747681</v>
      </c>
      <c r="E14" s="7">
        <v>10</v>
      </c>
      <c r="F14" s="7">
        <v>5</v>
      </c>
      <c r="G14" s="7">
        <v>0</v>
      </c>
      <c r="H14" s="7">
        <v>5</v>
      </c>
      <c r="I14" s="7">
        <v>1</v>
      </c>
      <c r="J14" s="7">
        <v>0.666666666666667</v>
      </c>
      <c r="K14" s="7">
        <v>0.8</v>
      </c>
      <c r="L14" s="7">
        <v>0.5</v>
      </c>
      <c r="M14" s="7">
        <v>0.5</v>
      </c>
      <c r="N14" s="7">
        <v>0.75</v>
      </c>
    </row>
    <row r="15" spans="1:14">
      <c r="A15" s="6">
        <v>17</v>
      </c>
      <c r="B15" s="7">
        <v>17</v>
      </c>
      <c r="C15" s="7">
        <v>0.802490711212158</v>
      </c>
      <c r="D15" s="7">
        <v>0.0230822563171387</v>
      </c>
      <c r="E15" s="7">
        <v>10</v>
      </c>
      <c r="F15" s="7">
        <v>5</v>
      </c>
      <c r="G15" s="7">
        <v>0</v>
      </c>
      <c r="H15" s="7">
        <v>5</v>
      </c>
      <c r="I15" s="7">
        <v>1</v>
      </c>
      <c r="J15" s="7">
        <v>0.666666666666667</v>
      </c>
      <c r="K15" s="7">
        <v>0.8</v>
      </c>
      <c r="L15" s="7">
        <v>0.5</v>
      </c>
      <c r="M15" s="7">
        <v>0.5</v>
      </c>
      <c r="N15" s="7">
        <v>0.75</v>
      </c>
    </row>
    <row r="16" spans="1:14">
      <c r="A16" s="6">
        <v>96</v>
      </c>
      <c r="B16" s="7">
        <v>96</v>
      </c>
      <c r="C16" s="7">
        <v>0.825199604034424</v>
      </c>
      <c r="D16" s="7">
        <v>0.0523767471313477</v>
      </c>
      <c r="E16" s="7">
        <v>10</v>
      </c>
      <c r="F16" s="7">
        <v>5</v>
      </c>
      <c r="G16" s="7">
        <v>0</v>
      </c>
      <c r="H16" s="7">
        <v>5</v>
      </c>
      <c r="I16" s="7">
        <v>1</v>
      </c>
      <c r="J16" s="7">
        <v>0.666666666666667</v>
      </c>
      <c r="K16" s="7">
        <v>0.8</v>
      </c>
      <c r="L16" s="7">
        <v>0.5</v>
      </c>
      <c r="M16" s="7">
        <v>0.5</v>
      </c>
      <c r="N16" s="7">
        <v>0.75</v>
      </c>
    </row>
    <row r="17" s="2" customFormat="1" spans="1:14">
      <c r="A17" s="10">
        <v>6</v>
      </c>
      <c r="B17" s="11">
        <v>6</v>
      </c>
      <c r="C17" s="11">
        <v>0.825859069824219</v>
      </c>
      <c r="D17" s="11">
        <v>0.0527646541595459</v>
      </c>
      <c r="E17" s="11">
        <v>10</v>
      </c>
      <c r="F17" s="11">
        <v>5</v>
      </c>
      <c r="G17" s="11">
        <v>0</v>
      </c>
      <c r="H17" s="11">
        <v>5</v>
      </c>
      <c r="I17" s="11">
        <v>1</v>
      </c>
      <c r="J17" s="11">
        <v>0.666666666666667</v>
      </c>
      <c r="K17" s="11">
        <v>0.8</v>
      </c>
      <c r="L17" s="11">
        <v>0.5</v>
      </c>
      <c r="M17" s="11">
        <v>0.5</v>
      </c>
      <c r="N17" s="11">
        <v>0.75</v>
      </c>
    </row>
    <row r="18" spans="1:14">
      <c r="A18" s="6">
        <v>36</v>
      </c>
      <c r="B18" s="7">
        <v>36</v>
      </c>
      <c r="C18" s="7">
        <v>0.845277667045593</v>
      </c>
      <c r="D18" s="7">
        <v>0.0597842931747437</v>
      </c>
      <c r="E18" s="7">
        <v>10</v>
      </c>
      <c r="F18" s="7">
        <v>8</v>
      </c>
      <c r="G18" s="7">
        <v>0</v>
      </c>
      <c r="H18" s="7">
        <v>2</v>
      </c>
      <c r="I18" s="7">
        <v>1</v>
      </c>
      <c r="J18" s="7">
        <v>0.555555555555556</v>
      </c>
      <c r="K18" s="7">
        <v>0.714285714285714</v>
      </c>
      <c r="L18" s="7">
        <v>0.8</v>
      </c>
      <c r="M18" s="7">
        <v>0.2</v>
      </c>
      <c r="N18" s="7">
        <v>0.6</v>
      </c>
    </row>
    <row r="19" spans="1:14">
      <c r="A19" s="6">
        <v>99</v>
      </c>
      <c r="B19" s="7">
        <v>99</v>
      </c>
      <c r="C19" s="7">
        <v>0.862016797065735</v>
      </c>
      <c r="D19" s="7">
        <v>0.0384888648986816</v>
      </c>
      <c r="E19" s="7">
        <v>10</v>
      </c>
      <c r="F19" s="7">
        <v>5</v>
      </c>
      <c r="G19" s="7">
        <v>0</v>
      </c>
      <c r="H19" s="7">
        <v>5</v>
      </c>
      <c r="I19" s="7">
        <v>1</v>
      </c>
      <c r="J19" s="7">
        <v>0.666666666666667</v>
      </c>
      <c r="K19" s="7">
        <v>0.8</v>
      </c>
      <c r="L19" s="7">
        <v>0.5</v>
      </c>
      <c r="M19" s="7">
        <v>0.5</v>
      </c>
      <c r="N19" s="7">
        <v>0.75</v>
      </c>
    </row>
    <row r="20" spans="1:14">
      <c r="A20" s="6">
        <v>94</v>
      </c>
      <c r="B20" s="7">
        <v>94</v>
      </c>
      <c r="C20" s="7">
        <v>0.884147644042969</v>
      </c>
      <c r="D20" s="7">
        <v>0.0210639238357544</v>
      </c>
      <c r="E20" s="7">
        <v>10</v>
      </c>
      <c r="F20" s="7">
        <v>6</v>
      </c>
      <c r="G20" s="7">
        <v>0</v>
      </c>
      <c r="H20" s="7">
        <v>4</v>
      </c>
      <c r="I20" s="7">
        <v>1</v>
      </c>
      <c r="J20" s="7">
        <v>0.625</v>
      </c>
      <c r="K20" s="7">
        <v>0.769230769230769</v>
      </c>
      <c r="L20" s="7">
        <v>0.6</v>
      </c>
      <c r="M20" s="7">
        <v>0.4</v>
      </c>
      <c r="N20" s="7">
        <v>0.7</v>
      </c>
    </row>
    <row r="21" s="2" customFormat="1" spans="1:14">
      <c r="A21" s="10">
        <v>93</v>
      </c>
      <c r="B21" s="11">
        <v>93</v>
      </c>
      <c r="C21" s="11">
        <v>0.902466416358948</v>
      </c>
      <c r="D21" s="11">
        <v>0.0377544164657593</v>
      </c>
      <c r="E21" s="11">
        <v>10</v>
      </c>
      <c r="F21" s="11">
        <v>4</v>
      </c>
      <c r="G21" s="11">
        <v>0</v>
      </c>
      <c r="H21" s="11">
        <v>6</v>
      </c>
      <c r="I21" s="11">
        <v>1</v>
      </c>
      <c r="J21" s="11">
        <v>0.714285714285714</v>
      </c>
      <c r="K21" s="11">
        <v>0.833333333333333</v>
      </c>
      <c r="L21" s="11">
        <v>0.4</v>
      </c>
      <c r="M21" s="11">
        <v>0.6</v>
      </c>
      <c r="N21" s="11">
        <v>0.8</v>
      </c>
    </row>
    <row r="22" spans="1:14">
      <c r="A22" s="6">
        <v>30</v>
      </c>
      <c r="B22" s="7">
        <v>30</v>
      </c>
      <c r="C22" s="7">
        <v>0.924483895301819</v>
      </c>
      <c r="D22" s="7">
        <v>0.00849044322967529</v>
      </c>
      <c r="E22" s="7">
        <v>10</v>
      </c>
      <c r="F22" s="7">
        <v>8</v>
      </c>
      <c r="G22" s="7">
        <v>0</v>
      </c>
      <c r="H22" s="7">
        <v>2</v>
      </c>
      <c r="I22" s="7">
        <v>1</v>
      </c>
      <c r="J22" s="7">
        <v>0.555555555555556</v>
      </c>
      <c r="K22" s="7">
        <v>0.714285714285714</v>
      </c>
      <c r="L22" s="7">
        <v>0.8</v>
      </c>
      <c r="M22" s="7">
        <v>0.2</v>
      </c>
      <c r="N22" s="7">
        <v>0.6</v>
      </c>
    </row>
    <row r="23" spans="1:14">
      <c r="A23" s="6">
        <v>60</v>
      </c>
      <c r="B23" s="7">
        <v>60</v>
      </c>
      <c r="C23" s="7">
        <v>0.950549483299255</v>
      </c>
      <c r="D23" s="7">
        <v>0.064454197883606</v>
      </c>
      <c r="E23" s="7">
        <v>10</v>
      </c>
      <c r="F23" s="7">
        <v>2</v>
      </c>
      <c r="G23" s="7">
        <v>0</v>
      </c>
      <c r="H23" s="7">
        <v>8</v>
      </c>
      <c r="I23" s="7">
        <v>1</v>
      </c>
      <c r="J23" s="7">
        <v>0.833333333333333</v>
      </c>
      <c r="K23" s="7">
        <v>0.909090909090909</v>
      </c>
      <c r="L23" s="7">
        <v>0.2</v>
      </c>
      <c r="M23" s="7">
        <v>0.8</v>
      </c>
      <c r="N23" s="7">
        <v>0.9</v>
      </c>
    </row>
    <row r="24" s="2" customFormat="1" spans="1:14">
      <c r="A24" s="10">
        <v>33</v>
      </c>
      <c r="B24" s="11">
        <v>33</v>
      </c>
      <c r="C24" s="11">
        <v>0.972739696502686</v>
      </c>
      <c r="D24" s="11">
        <v>0.0680270195007324</v>
      </c>
      <c r="E24" s="11">
        <v>10</v>
      </c>
      <c r="F24" s="11">
        <v>7</v>
      </c>
      <c r="G24" s="11">
        <v>0</v>
      </c>
      <c r="H24" s="11">
        <v>3</v>
      </c>
      <c r="I24" s="11">
        <v>1</v>
      </c>
      <c r="J24" s="11">
        <v>0.588235294117647</v>
      </c>
      <c r="K24" s="11">
        <v>0.740740740740741</v>
      </c>
      <c r="L24" s="11">
        <v>0.7</v>
      </c>
      <c r="M24" s="11">
        <v>0.3</v>
      </c>
      <c r="N24" s="11">
        <v>0.65</v>
      </c>
    </row>
    <row r="25" spans="3:14">
      <c r="C25" s="5">
        <f>AVERAGE(C2:C24)</f>
        <v>0.8007587298103</v>
      </c>
      <c r="D25" s="5">
        <f>AVERAGE(D2:D24)</f>
        <v>0.04113261077715</v>
      </c>
      <c r="J25" s="5">
        <f>AVERAGE(J2:J24)</f>
        <v>0.639913936589129</v>
      </c>
      <c r="K25" s="5">
        <f>AVERAGE(K2:K24)</f>
        <v>0.778526948092166</v>
      </c>
      <c r="L25" s="5">
        <f>AVERAGE(L2:L24)</f>
        <v>0.578260869565217</v>
      </c>
      <c r="M25" s="5">
        <f>AVERAGE(M2:M24)</f>
        <v>0.421739130434783</v>
      </c>
      <c r="N25" s="5">
        <f>AVERAGE(N2:N24)</f>
        <v>0.710869565217391</v>
      </c>
    </row>
    <row r="27" spans="3:8">
      <c r="C27" s="12" t="s">
        <v>13</v>
      </c>
      <c r="D27" s="5" t="s">
        <v>14</v>
      </c>
      <c r="E27" s="5"/>
      <c r="F27" s="13" t="s">
        <v>26</v>
      </c>
      <c r="G27" s="14"/>
      <c r="H27" s="14"/>
    </row>
    <row r="28" s="14" customFormat="1" spans="3:6">
      <c r="C28" s="13" t="s">
        <v>15</v>
      </c>
      <c r="D28" s="13">
        <f>COUNTIF(C2:C24,"&lt;0.46")-COUNTIF(C2:C24,"&lt;0.385")</f>
        <v>0</v>
      </c>
      <c r="E28" s="13"/>
      <c r="F28" s="15"/>
    </row>
    <row r="29" s="14" customFormat="1" spans="3:8">
      <c r="C29" s="13" t="s">
        <v>16</v>
      </c>
      <c r="D29" s="13">
        <f>COUNTIF(C2:C24,"&lt;0.535")-COUNTIF(C2:C24,"&lt;0.46")</f>
        <v>0</v>
      </c>
      <c r="E29" s="13"/>
      <c r="F29" s="15">
        <v>0.04</v>
      </c>
      <c r="G29" s="14">
        <v>-20</v>
      </c>
      <c r="H29" s="14">
        <v>480</v>
      </c>
    </row>
    <row r="30" s="14" customFormat="1" spans="3:8">
      <c r="C30" s="13" t="s">
        <v>17</v>
      </c>
      <c r="D30" s="13">
        <f>COUNTIF(C2:C24,"&lt;0.61")-COUNTIF(C2:C24,"&lt;0.535")</f>
        <v>0</v>
      </c>
      <c r="E30" s="13"/>
      <c r="F30" s="15">
        <v>0.08</v>
      </c>
      <c r="G30" s="14">
        <v>-40</v>
      </c>
      <c r="H30" s="14">
        <v>460</v>
      </c>
    </row>
    <row r="31" s="3" customFormat="1" spans="3:8">
      <c r="C31" s="16" t="s">
        <v>18</v>
      </c>
      <c r="D31" s="16">
        <f>COUNTIF(C2:C24,"&lt;0.685")-COUNTIF(C2:C24,"&lt;0.61")</f>
        <v>3</v>
      </c>
      <c r="E31" s="16">
        <v>3</v>
      </c>
      <c r="F31" s="15">
        <v>0.12</v>
      </c>
      <c r="G31" s="14">
        <v>-60</v>
      </c>
      <c r="H31" s="14">
        <v>440</v>
      </c>
    </row>
    <row r="32" s="14" customFormat="1" spans="3:8">
      <c r="C32" s="13" t="s">
        <v>19</v>
      </c>
      <c r="D32" s="13">
        <f>COUNTIF(C2:C24,"&lt;0.76")-COUNTIF(C2:C24,"&lt;0.685")</f>
        <v>4</v>
      </c>
      <c r="E32" s="5">
        <v>5</v>
      </c>
      <c r="F32" s="15">
        <v>0.16</v>
      </c>
      <c r="G32" s="18">
        <v>-80</v>
      </c>
      <c r="H32" s="18">
        <v>420</v>
      </c>
    </row>
    <row r="33" s="4" customFormat="1" spans="3:5">
      <c r="C33" s="17" t="s">
        <v>20</v>
      </c>
      <c r="D33" s="17">
        <f>COUNTIF(C2:C24,"&lt;0.835")-COUNTIF(C2:C24,"&lt;0.76")</f>
        <v>9</v>
      </c>
      <c r="E33" s="17">
        <v>9</v>
      </c>
    </row>
    <row r="34" s="14" customFormat="1" spans="3:5">
      <c r="C34" s="13" t="s">
        <v>21</v>
      </c>
      <c r="D34" s="13">
        <f>COUNTIF(C2:C24,"&lt;0.91")-COUNTIF(C2:C24,"&lt;0.835")</f>
        <v>4</v>
      </c>
      <c r="E34" s="5">
        <v>5</v>
      </c>
    </row>
    <row r="35" s="3" customFormat="1" spans="3:5">
      <c r="C35" s="16" t="s">
        <v>22</v>
      </c>
      <c r="D35" s="16">
        <f>COUNTIF(C2:C24,"&lt;0.985")-COUNTIF(C2:C24,"&lt;0.91")</f>
        <v>3</v>
      </c>
      <c r="E35" s="16">
        <v>3</v>
      </c>
    </row>
    <row r="36" spans="3:5">
      <c r="C36" s="5" t="s">
        <v>23</v>
      </c>
      <c r="D36" s="5">
        <f>COUNTIF(C2:C24,"&lt;1.06")-COUNTIF(C2:C24,"&lt;0.985")</f>
        <v>0</v>
      </c>
      <c r="E36" s="5"/>
    </row>
    <row r="37" spans="3:5">
      <c r="C37" s="5" t="s">
        <v>24</v>
      </c>
      <c r="D37" s="5">
        <f>COUNTIF(C2:C24,"&lt;1.135")-COUNTIF(C2:C24,"&lt;1.06")</f>
        <v>0</v>
      </c>
      <c r="E37" s="5"/>
    </row>
    <row r="38" spans="3:5">
      <c r="C38" s="5" t="s">
        <v>25</v>
      </c>
      <c r="D38" s="5">
        <f>COUNTIF(C2:C24,"&lt;1.21")-COUNTIF(C2:C24,"&lt;1.135")</f>
        <v>0</v>
      </c>
      <c r="E38" s="5"/>
    </row>
    <row r="39" spans="7:8">
      <c r="G39" s="5">
        <v>0.57</v>
      </c>
      <c r="H39" s="5">
        <v>0.041</v>
      </c>
    </row>
    <row r="40" spans="7:8">
      <c r="G40" s="5">
        <v>0.725</v>
      </c>
      <c r="H40" s="5">
        <v>0.076</v>
      </c>
    </row>
    <row r="41" spans="7:8">
      <c r="G41" s="5">
        <v>0.801</v>
      </c>
      <c r="H41" s="5">
        <v>0.094</v>
      </c>
    </row>
  </sheetData>
  <pageMargins left="0.75" right="0.75" top="1" bottom="1" header="0.5" footer="0.5"/>
  <headerFooter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0"/>
  <sheetViews>
    <sheetView workbookViewId="0">
      <selection activeCell="C30" sqref="C30:D34"/>
    </sheetView>
  </sheetViews>
  <sheetFormatPr defaultColWidth="9" defaultRowHeight="13.5"/>
  <cols>
    <col min="3" max="4" width="17.8833333333333" customWidth="1"/>
    <col min="10" max="11" width="12.6333333333333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>
      <c r="A2" s="6">
        <v>62</v>
      </c>
      <c r="B2" s="7">
        <v>62</v>
      </c>
      <c r="C2" s="7">
        <v>0.626335144042969</v>
      </c>
      <c r="D2" s="7">
        <v>0.0125883817672729</v>
      </c>
      <c r="E2" s="7">
        <v>10</v>
      </c>
      <c r="F2" s="7">
        <v>8</v>
      </c>
      <c r="G2" s="7">
        <v>0</v>
      </c>
      <c r="H2" s="7">
        <v>2</v>
      </c>
      <c r="I2" s="7">
        <v>1</v>
      </c>
      <c r="J2" s="7">
        <v>0.555555555555556</v>
      </c>
      <c r="K2" s="7">
        <v>0.714285714285714</v>
      </c>
      <c r="L2" s="7">
        <v>0.8</v>
      </c>
      <c r="M2" s="7">
        <v>0.2</v>
      </c>
      <c r="N2" s="7">
        <v>0.6</v>
      </c>
    </row>
    <row r="3" spans="1:14">
      <c r="A3" s="6">
        <v>3</v>
      </c>
      <c r="B3" s="7">
        <v>3</v>
      </c>
      <c r="C3" s="7">
        <v>0.65697968006134</v>
      </c>
      <c r="D3" s="7">
        <v>0.0191965103149414</v>
      </c>
      <c r="E3" s="7">
        <v>10</v>
      </c>
      <c r="F3" s="7">
        <v>6</v>
      </c>
      <c r="G3" s="7">
        <v>0</v>
      </c>
      <c r="H3" s="7">
        <v>4</v>
      </c>
      <c r="I3" s="7">
        <v>1</v>
      </c>
      <c r="J3" s="7">
        <v>0.625</v>
      </c>
      <c r="K3" s="7">
        <v>0.769230769230769</v>
      </c>
      <c r="L3" s="7">
        <v>0.6</v>
      </c>
      <c r="M3" s="7">
        <v>0.4</v>
      </c>
      <c r="N3" s="7">
        <v>0.7</v>
      </c>
    </row>
    <row r="4" s="2" customFormat="1" spans="1:14">
      <c r="A4" s="10">
        <v>77</v>
      </c>
      <c r="B4" s="11">
        <v>77</v>
      </c>
      <c r="C4" s="11">
        <v>0.663548707962036</v>
      </c>
      <c r="D4" s="11">
        <v>0.0263123512268066</v>
      </c>
      <c r="E4" s="11">
        <v>10</v>
      </c>
      <c r="F4" s="11">
        <v>7</v>
      </c>
      <c r="G4" s="11">
        <v>0</v>
      </c>
      <c r="H4" s="11">
        <v>3</v>
      </c>
      <c r="I4" s="11">
        <v>1</v>
      </c>
      <c r="J4" s="11">
        <v>0.588235294117647</v>
      </c>
      <c r="K4" s="11">
        <v>0.740740740740741</v>
      </c>
      <c r="L4" s="11">
        <v>0.7</v>
      </c>
      <c r="M4" s="11">
        <v>0.3</v>
      </c>
      <c r="N4" s="11">
        <v>0.65</v>
      </c>
    </row>
    <row r="5" spans="1:14">
      <c r="A5" s="6">
        <v>57</v>
      </c>
      <c r="B5" s="7">
        <v>57</v>
      </c>
      <c r="C5" s="7">
        <v>0.703205585479736</v>
      </c>
      <c r="D5" s="7">
        <v>0.0240179300308228</v>
      </c>
      <c r="E5" s="7">
        <v>10</v>
      </c>
      <c r="F5" s="7">
        <v>4</v>
      </c>
      <c r="G5" s="7">
        <v>0</v>
      </c>
      <c r="H5" s="7">
        <v>6</v>
      </c>
      <c r="I5" s="7">
        <v>1</v>
      </c>
      <c r="J5" s="7">
        <v>0.714285714285714</v>
      </c>
      <c r="K5" s="7">
        <v>0.833333333333333</v>
      </c>
      <c r="L5" s="7">
        <v>0.4</v>
      </c>
      <c r="M5" s="7">
        <v>0.6</v>
      </c>
      <c r="N5" s="7">
        <v>0.8</v>
      </c>
    </row>
    <row r="6" spans="1:14">
      <c r="A6" s="6">
        <v>84</v>
      </c>
      <c r="B6" s="7">
        <v>84</v>
      </c>
      <c r="C6" s="7">
        <v>0.710006833076477</v>
      </c>
      <c r="D6" s="7">
        <v>0.00908374786376953</v>
      </c>
      <c r="E6" s="7">
        <v>10</v>
      </c>
      <c r="F6" s="7">
        <v>5</v>
      </c>
      <c r="G6" s="7">
        <v>0</v>
      </c>
      <c r="H6" s="7">
        <v>5</v>
      </c>
      <c r="I6" s="7">
        <v>1</v>
      </c>
      <c r="J6" s="7">
        <v>0.666666666666667</v>
      </c>
      <c r="K6" s="7">
        <v>0.8</v>
      </c>
      <c r="L6" s="7">
        <v>0.5</v>
      </c>
      <c r="M6" s="7">
        <v>0.5</v>
      </c>
      <c r="N6" s="7">
        <v>0.75</v>
      </c>
    </row>
    <row r="7" spans="1:14">
      <c r="A7" s="6">
        <v>67</v>
      </c>
      <c r="B7" s="7">
        <v>67</v>
      </c>
      <c r="C7" s="7">
        <v>0.726960897445679</v>
      </c>
      <c r="D7" s="7">
        <v>0.0244230031967163</v>
      </c>
      <c r="E7" s="7">
        <v>10</v>
      </c>
      <c r="F7" s="7">
        <v>7</v>
      </c>
      <c r="G7" s="7">
        <v>0</v>
      </c>
      <c r="H7" s="7">
        <v>3</v>
      </c>
      <c r="I7" s="7">
        <v>1</v>
      </c>
      <c r="J7" s="7">
        <v>0.588235294117647</v>
      </c>
      <c r="K7" s="7">
        <v>0.740740740740741</v>
      </c>
      <c r="L7" s="7">
        <v>0.7</v>
      </c>
      <c r="M7" s="7">
        <v>0.3</v>
      </c>
      <c r="N7" s="7">
        <v>0.65</v>
      </c>
    </row>
    <row r="8" s="2" customFormat="1" spans="1:14">
      <c r="A8" s="10">
        <v>5</v>
      </c>
      <c r="B8" s="11">
        <v>5</v>
      </c>
      <c r="C8" s="11">
        <v>0.759477138519287</v>
      </c>
      <c r="D8" s="11">
        <v>0.0228502750396729</v>
      </c>
      <c r="E8" s="11">
        <v>10</v>
      </c>
      <c r="F8" s="11">
        <v>6</v>
      </c>
      <c r="G8" s="11">
        <v>0</v>
      </c>
      <c r="H8" s="11">
        <v>4</v>
      </c>
      <c r="I8" s="11">
        <v>1</v>
      </c>
      <c r="J8" s="11">
        <v>0.625</v>
      </c>
      <c r="K8" s="11">
        <v>0.769230769230769</v>
      </c>
      <c r="L8" s="11">
        <v>0.6</v>
      </c>
      <c r="M8" s="11">
        <v>0.4</v>
      </c>
      <c r="N8" s="11">
        <v>0.7</v>
      </c>
    </row>
    <row r="9" s="14" customFormat="1" spans="1:14">
      <c r="A9" s="19">
        <v>25</v>
      </c>
      <c r="B9" s="20">
        <v>25</v>
      </c>
      <c r="C9" s="20">
        <v>0.827527761459351</v>
      </c>
      <c r="D9" s="20">
        <v>0.106193423271179</v>
      </c>
      <c r="E9" s="20">
        <v>10</v>
      </c>
      <c r="F9" s="20">
        <v>6</v>
      </c>
      <c r="G9" s="20">
        <v>0</v>
      </c>
      <c r="H9" s="20">
        <v>4</v>
      </c>
      <c r="I9" s="20">
        <v>1</v>
      </c>
      <c r="J9" s="20">
        <v>0.625</v>
      </c>
      <c r="K9" s="20">
        <v>0.769230769230769</v>
      </c>
      <c r="L9" s="20">
        <v>0.6</v>
      </c>
      <c r="M9" s="20">
        <v>0.4</v>
      </c>
      <c r="N9" s="20">
        <v>0.7</v>
      </c>
    </row>
    <row r="10" spans="1:14">
      <c r="A10" s="6">
        <v>81</v>
      </c>
      <c r="B10" s="7">
        <v>81</v>
      </c>
      <c r="C10" s="7">
        <v>0.777614712715149</v>
      </c>
      <c r="D10" s="7">
        <v>0.0385898351669312</v>
      </c>
      <c r="E10" s="7">
        <v>10</v>
      </c>
      <c r="F10" s="7">
        <v>4</v>
      </c>
      <c r="G10" s="7">
        <v>0</v>
      </c>
      <c r="H10" s="7">
        <v>6</v>
      </c>
      <c r="I10" s="7">
        <v>1</v>
      </c>
      <c r="J10" s="7">
        <v>0.714285714285714</v>
      </c>
      <c r="K10" s="7">
        <v>0.833333333333333</v>
      </c>
      <c r="L10" s="7">
        <v>0.4</v>
      </c>
      <c r="M10" s="7">
        <v>0.6</v>
      </c>
      <c r="N10" s="7">
        <v>0.8</v>
      </c>
    </row>
    <row r="11" spans="1:14">
      <c r="A11" s="6">
        <v>2</v>
      </c>
      <c r="B11" s="7">
        <v>2</v>
      </c>
      <c r="C11" s="7">
        <v>0.782570600509644</v>
      </c>
      <c r="D11" s="7">
        <v>0.0511977672576904</v>
      </c>
      <c r="E11" s="7">
        <v>10</v>
      </c>
      <c r="F11" s="7">
        <v>8</v>
      </c>
      <c r="G11" s="7">
        <v>0</v>
      </c>
      <c r="H11" s="7">
        <v>2</v>
      </c>
      <c r="I11" s="7">
        <v>1</v>
      </c>
      <c r="J11" s="7">
        <v>0.555555555555556</v>
      </c>
      <c r="K11" s="7">
        <v>0.714285714285714</v>
      </c>
      <c r="L11" s="7">
        <v>0.8</v>
      </c>
      <c r="M11" s="7">
        <v>0.2</v>
      </c>
      <c r="N11" s="7">
        <v>0.6</v>
      </c>
    </row>
    <row r="12" spans="1:14">
      <c r="A12" s="6">
        <v>40</v>
      </c>
      <c r="B12" s="7">
        <v>40</v>
      </c>
      <c r="C12" s="7">
        <v>0.792062044143677</v>
      </c>
      <c r="D12" s="7">
        <v>0.0185079574584961</v>
      </c>
      <c r="E12" s="7">
        <v>10</v>
      </c>
      <c r="F12" s="7">
        <v>5</v>
      </c>
      <c r="G12" s="7">
        <v>0</v>
      </c>
      <c r="H12" s="7">
        <v>5</v>
      </c>
      <c r="I12" s="7">
        <v>1</v>
      </c>
      <c r="J12" s="7">
        <v>0.666666666666667</v>
      </c>
      <c r="K12" s="7">
        <v>0.8</v>
      </c>
      <c r="L12" s="7">
        <v>0.5</v>
      </c>
      <c r="M12" s="7">
        <v>0.5</v>
      </c>
      <c r="N12" s="7">
        <v>0.75</v>
      </c>
    </row>
    <row r="13" spans="1:14">
      <c r="A13" s="6">
        <v>76</v>
      </c>
      <c r="B13" s="7">
        <v>76</v>
      </c>
      <c r="C13" s="7">
        <v>0.827271580696106</v>
      </c>
      <c r="D13" s="7">
        <v>0.122797250747681</v>
      </c>
      <c r="E13" s="7">
        <v>10</v>
      </c>
      <c r="F13" s="7">
        <v>5</v>
      </c>
      <c r="G13" s="7">
        <v>0</v>
      </c>
      <c r="H13" s="7">
        <v>5</v>
      </c>
      <c r="I13" s="7">
        <v>1</v>
      </c>
      <c r="J13" s="7">
        <v>0.666666666666667</v>
      </c>
      <c r="K13" s="7">
        <v>0.8</v>
      </c>
      <c r="L13" s="7">
        <v>0.5</v>
      </c>
      <c r="M13" s="7">
        <v>0.5</v>
      </c>
      <c r="N13" s="7">
        <v>0.75</v>
      </c>
    </row>
    <row r="14" spans="1:14">
      <c r="A14" s="6">
        <v>17</v>
      </c>
      <c r="B14" s="7">
        <v>17</v>
      </c>
      <c r="C14" s="7">
        <v>0.802490711212158</v>
      </c>
      <c r="D14" s="7">
        <v>0.0230822563171387</v>
      </c>
      <c r="E14" s="7">
        <v>10</v>
      </c>
      <c r="F14" s="7">
        <v>5</v>
      </c>
      <c r="G14" s="7">
        <v>0</v>
      </c>
      <c r="H14" s="7">
        <v>5</v>
      </c>
      <c r="I14" s="7">
        <v>1</v>
      </c>
      <c r="J14" s="7">
        <v>0.666666666666667</v>
      </c>
      <c r="K14" s="7">
        <v>0.8</v>
      </c>
      <c r="L14" s="7">
        <v>0.5</v>
      </c>
      <c r="M14" s="7">
        <v>0.5</v>
      </c>
      <c r="N14" s="7">
        <v>0.75</v>
      </c>
    </row>
    <row r="15" spans="1:14">
      <c r="A15" s="6">
        <v>96</v>
      </c>
      <c r="B15" s="7">
        <v>96</v>
      </c>
      <c r="C15" s="7">
        <v>0.825199604034424</v>
      </c>
      <c r="D15" s="7">
        <v>0.0523767471313477</v>
      </c>
      <c r="E15" s="7">
        <v>10</v>
      </c>
      <c r="F15" s="7">
        <v>5</v>
      </c>
      <c r="G15" s="7">
        <v>0</v>
      </c>
      <c r="H15" s="7">
        <v>5</v>
      </c>
      <c r="I15" s="7">
        <v>1</v>
      </c>
      <c r="J15" s="7">
        <v>0.666666666666667</v>
      </c>
      <c r="K15" s="7">
        <v>0.8</v>
      </c>
      <c r="L15" s="7">
        <v>0.5</v>
      </c>
      <c r="M15" s="7">
        <v>0.5</v>
      </c>
      <c r="N15" s="7">
        <v>0.75</v>
      </c>
    </row>
    <row r="16" s="2" customFormat="1" spans="1:14">
      <c r="A16" s="10">
        <v>6</v>
      </c>
      <c r="B16" s="11">
        <v>6</v>
      </c>
      <c r="C16" s="11">
        <v>0.825859069824219</v>
      </c>
      <c r="D16" s="11">
        <v>0.0527646541595459</v>
      </c>
      <c r="E16" s="11">
        <v>10</v>
      </c>
      <c r="F16" s="11">
        <v>5</v>
      </c>
      <c r="G16" s="11">
        <v>0</v>
      </c>
      <c r="H16" s="11">
        <v>5</v>
      </c>
      <c r="I16" s="11">
        <v>1</v>
      </c>
      <c r="J16" s="11">
        <v>0.666666666666667</v>
      </c>
      <c r="K16" s="11">
        <v>0.8</v>
      </c>
      <c r="L16" s="11">
        <v>0.5</v>
      </c>
      <c r="M16" s="11">
        <v>0.5</v>
      </c>
      <c r="N16" s="11">
        <v>0.75</v>
      </c>
    </row>
    <row r="17" spans="1:14">
      <c r="A17" s="6">
        <v>36</v>
      </c>
      <c r="B17" s="7">
        <v>36</v>
      </c>
      <c r="C17" s="7">
        <v>0.845277667045593</v>
      </c>
      <c r="D17" s="7">
        <v>0.0597842931747437</v>
      </c>
      <c r="E17" s="7">
        <v>10</v>
      </c>
      <c r="F17" s="7">
        <v>8</v>
      </c>
      <c r="G17" s="7">
        <v>0</v>
      </c>
      <c r="H17" s="7">
        <v>2</v>
      </c>
      <c r="I17" s="7">
        <v>1</v>
      </c>
      <c r="J17" s="7">
        <v>0.555555555555556</v>
      </c>
      <c r="K17" s="7">
        <v>0.714285714285714</v>
      </c>
      <c r="L17" s="7">
        <v>0.8</v>
      </c>
      <c r="M17" s="7">
        <v>0.2</v>
      </c>
      <c r="N17" s="7">
        <v>0.6</v>
      </c>
    </row>
    <row r="18" spans="1:14">
      <c r="A18" s="6">
        <v>79</v>
      </c>
      <c r="B18" s="7">
        <v>79</v>
      </c>
      <c r="C18" s="7">
        <v>0.850063800811768</v>
      </c>
      <c r="D18" s="7">
        <v>0.0480085611343384</v>
      </c>
      <c r="E18" s="7">
        <v>10</v>
      </c>
      <c r="F18" s="7">
        <v>2</v>
      </c>
      <c r="G18" s="7">
        <v>0</v>
      </c>
      <c r="H18" s="7">
        <v>8</v>
      </c>
      <c r="I18" s="7">
        <v>1</v>
      </c>
      <c r="J18" s="7">
        <v>0.833333333333333</v>
      </c>
      <c r="K18" s="7">
        <v>0.909090909090909</v>
      </c>
      <c r="L18" s="7">
        <v>0.2</v>
      </c>
      <c r="M18" s="7">
        <v>0.8</v>
      </c>
      <c r="N18" s="7">
        <v>0.9</v>
      </c>
    </row>
    <row r="19" spans="1:14">
      <c r="A19" s="6">
        <v>94</v>
      </c>
      <c r="B19" s="7">
        <v>94</v>
      </c>
      <c r="C19" s="7">
        <v>0.884147644042969</v>
      </c>
      <c r="D19" s="7">
        <v>0.0210639238357544</v>
      </c>
      <c r="E19" s="7">
        <v>10</v>
      </c>
      <c r="F19" s="7">
        <v>6</v>
      </c>
      <c r="G19" s="7">
        <v>0</v>
      </c>
      <c r="H19" s="7">
        <v>4</v>
      </c>
      <c r="I19" s="7">
        <v>1</v>
      </c>
      <c r="J19" s="7">
        <v>0.625</v>
      </c>
      <c r="K19" s="7">
        <v>0.769230769230769</v>
      </c>
      <c r="L19" s="7">
        <v>0.6</v>
      </c>
      <c r="M19" s="7">
        <v>0.4</v>
      </c>
      <c r="N19" s="7">
        <v>0.7</v>
      </c>
    </row>
    <row r="20" s="2" customFormat="1" spans="1:14">
      <c r="A20" s="10">
        <v>93</v>
      </c>
      <c r="B20" s="11">
        <v>93</v>
      </c>
      <c r="C20" s="11">
        <v>0.902466416358948</v>
      </c>
      <c r="D20" s="11">
        <v>0.0377544164657593</v>
      </c>
      <c r="E20" s="11">
        <v>10</v>
      </c>
      <c r="F20" s="11">
        <v>4</v>
      </c>
      <c r="G20" s="11">
        <v>0</v>
      </c>
      <c r="H20" s="11">
        <v>6</v>
      </c>
      <c r="I20" s="11">
        <v>1</v>
      </c>
      <c r="J20" s="11">
        <v>0.714285714285714</v>
      </c>
      <c r="K20" s="11">
        <v>0.833333333333333</v>
      </c>
      <c r="L20" s="11">
        <v>0.4</v>
      </c>
      <c r="M20" s="11">
        <v>0.6</v>
      </c>
      <c r="N20" s="11">
        <v>0.8</v>
      </c>
    </row>
    <row r="21" spans="1:14">
      <c r="A21" s="6">
        <v>30</v>
      </c>
      <c r="B21" s="7">
        <v>30</v>
      </c>
      <c r="C21" s="7">
        <v>0.924483895301819</v>
      </c>
      <c r="D21" s="7">
        <v>0.00849044322967529</v>
      </c>
      <c r="E21" s="7">
        <v>10</v>
      </c>
      <c r="F21" s="7">
        <v>8</v>
      </c>
      <c r="G21" s="7">
        <v>0</v>
      </c>
      <c r="H21" s="7">
        <v>2</v>
      </c>
      <c r="I21" s="7">
        <v>1</v>
      </c>
      <c r="J21" s="7">
        <v>0.555555555555556</v>
      </c>
      <c r="K21" s="7">
        <v>0.714285714285714</v>
      </c>
      <c r="L21" s="7">
        <v>0.8</v>
      </c>
      <c r="M21" s="7">
        <v>0.2</v>
      </c>
      <c r="N21" s="7">
        <v>0.6</v>
      </c>
    </row>
    <row r="22" spans="1:14">
      <c r="A22" s="6">
        <v>60</v>
      </c>
      <c r="B22" s="7">
        <v>60</v>
      </c>
      <c r="C22" s="7">
        <v>0.950549483299255</v>
      </c>
      <c r="D22" s="7">
        <v>0.064454197883606</v>
      </c>
      <c r="E22" s="7">
        <v>10</v>
      </c>
      <c r="F22" s="7">
        <v>2</v>
      </c>
      <c r="G22" s="7">
        <v>0</v>
      </c>
      <c r="H22" s="7">
        <v>8</v>
      </c>
      <c r="I22" s="7">
        <v>1</v>
      </c>
      <c r="J22" s="7">
        <v>0.833333333333333</v>
      </c>
      <c r="K22" s="7">
        <v>0.909090909090909</v>
      </c>
      <c r="L22" s="7">
        <v>0.2</v>
      </c>
      <c r="M22" s="7">
        <v>0.8</v>
      </c>
      <c r="N22" s="7">
        <v>0.9</v>
      </c>
    </row>
    <row r="23" s="2" customFormat="1" spans="1:14">
      <c r="A23" s="10">
        <v>33</v>
      </c>
      <c r="B23" s="11">
        <v>33</v>
      </c>
      <c r="C23" s="11">
        <v>0.972739696502686</v>
      </c>
      <c r="D23" s="11">
        <v>0.0680270195007324</v>
      </c>
      <c r="E23" s="11">
        <v>10</v>
      </c>
      <c r="F23" s="11">
        <v>7</v>
      </c>
      <c r="G23" s="11">
        <v>0</v>
      </c>
      <c r="H23" s="11">
        <v>3</v>
      </c>
      <c r="I23" s="11">
        <v>1</v>
      </c>
      <c r="J23" s="11">
        <v>0.588235294117647</v>
      </c>
      <c r="K23" s="11">
        <v>0.740740740740741</v>
      </c>
      <c r="L23" s="11">
        <v>0.7</v>
      </c>
      <c r="M23" s="11">
        <v>0.3</v>
      </c>
      <c r="N23" s="11">
        <v>0.65</v>
      </c>
    </row>
    <row r="24" spans="3:14">
      <c r="C24" s="5">
        <f>AVERAGE(C2:C23)</f>
        <v>0.801674485206604</v>
      </c>
      <c r="D24" s="5">
        <f>AVERAGE(D2:D23)</f>
        <v>0.0414347702806646</v>
      </c>
      <c r="J24" s="5">
        <f>AVERAGE(J2:J23)</f>
        <v>0.649838723368135</v>
      </c>
      <c r="K24" s="5">
        <f>AVERAGE(K2:K23)</f>
        <v>0.785203180657726</v>
      </c>
      <c r="L24" s="5">
        <f>AVERAGE(L2:L23)</f>
        <v>0.559090909090909</v>
      </c>
      <c r="M24" s="5">
        <f>AVERAGE(M2:M23)</f>
        <v>0.440909090909091</v>
      </c>
      <c r="N24" s="5">
        <f>AVERAGE(N2:N23)</f>
        <v>0.720454545454545</v>
      </c>
    </row>
    <row r="26" spans="3:8">
      <c r="C26" s="12" t="s">
        <v>13</v>
      </c>
      <c r="D26" s="5" t="s">
        <v>14</v>
      </c>
      <c r="E26" s="5"/>
      <c r="F26" s="13" t="s">
        <v>26</v>
      </c>
      <c r="G26" s="14"/>
      <c r="H26" s="14"/>
    </row>
    <row r="27" s="14" customFormat="1" spans="3:6">
      <c r="C27" s="13" t="s">
        <v>15</v>
      </c>
      <c r="D27" s="13">
        <f>COUNTIF(C2:C23,"&lt;0.46")-COUNTIF(C2:C23,"&lt;0.385")</f>
        <v>0</v>
      </c>
      <c r="E27" s="13"/>
      <c r="F27" s="15"/>
    </row>
    <row r="28" s="14" customFormat="1" spans="3:8">
      <c r="C28" s="13" t="s">
        <v>16</v>
      </c>
      <c r="D28" s="13">
        <f>COUNTIF(C2:C23,"&lt;0.535")-COUNTIF(C2:C23,"&lt;0.46")</f>
        <v>0</v>
      </c>
      <c r="E28" s="13"/>
      <c r="F28" s="15">
        <v>0.04</v>
      </c>
      <c r="G28" s="14">
        <v>-20</v>
      </c>
      <c r="H28" s="14">
        <v>480</v>
      </c>
    </row>
    <row r="29" s="14" customFormat="1" spans="3:8">
      <c r="C29" s="13" t="s">
        <v>17</v>
      </c>
      <c r="D29" s="13">
        <f>COUNTIF(C2:C23,"&lt;0.61")-COUNTIF(C2:C23,"&lt;0.535")</f>
        <v>0</v>
      </c>
      <c r="E29" s="13"/>
      <c r="F29" s="15">
        <v>0.08</v>
      </c>
      <c r="G29" s="14">
        <v>-40</v>
      </c>
      <c r="H29" s="14">
        <v>460</v>
      </c>
    </row>
    <row r="30" s="3" customFormat="1" spans="3:8">
      <c r="C30" s="16" t="s">
        <v>18</v>
      </c>
      <c r="D30" s="16">
        <f>COUNTIF(C2:C23,"&lt;0.685")-COUNTIF(C2:C23,"&lt;0.61")</f>
        <v>3</v>
      </c>
      <c r="E30" s="16">
        <v>3</v>
      </c>
      <c r="F30" s="15">
        <v>0.12</v>
      </c>
      <c r="G30" s="14">
        <v>-60</v>
      </c>
      <c r="H30" s="14">
        <v>440</v>
      </c>
    </row>
    <row r="31" s="14" customFormat="1" spans="3:8">
      <c r="C31" s="13" t="s">
        <v>19</v>
      </c>
      <c r="D31" s="13">
        <f>COUNTIF(C2:C23,"&lt;0.76")-COUNTIF(C2:C23,"&lt;0.685")</f>
        <v>4</v>
      </c>
      <c r="E31" s="5">
        <v>5</v>
      </c>
      <c r="F31" s="15">
        <v>0.16</v>
      </c>
      <c r="G31" s="18">
        <v>-80</v>
      </c>
      <c r="H31" s="18">
        <v>420</v>
      </c>
    </row>
    <row r="32" s="4" customFormat="1" spans="3:5">
      <c r="C32" s="17" t="s">
        <v>20</v>
      </c>
      <c r="D32" s="17">
        <f>COUNTIF(C2:C23,"&lt;0.835")-COUNTIF(C2:C23,"&lt;0.76")</f>
        <v>8</v>
      </c>
      <c r="E32" s="17">
        <v>9</v>
      </c>
    </row>
    <row r="33" s="14" customFormat="1" spans="3:5">
      <c r="C33" s="13" t="s">
        <v>21</v>
      </c>
      <c r="D33" s="13">
        <f>COUNTIF(C2:C23,"&lt;0.91")-COUNTIF(C2:C23,"&lt;0.835")</f>
        <v>4</v>
      </c>
      <c r="E33" s="5">
        <v>5</v>
      </c>
    </row>
    <row r="34" s="3" customFormat="1" spans="3:5">
      <c r="C34" s="16" t="s">
        <v>22</v>
      </c>
      <c r="D34" s="16">
        <f>COUNTIF(C2:C23,"&lt;0.985")-COUNTIF(C2:C23,"&lt;0.91")</f>
        <v>3</v>
      </c>
      <c r="E34" s="16">
        <v>3</v>
      </c>
    </row>
    <row r="35" spans="3:5">
      <c r="C35" s="5" t="s">
        <v>23</v>
      </c>
      <c r="D35" s="5">
        <f>COUNTIF(C2:C23,"&lt;1.06")-COUNTIF(C2:C23,"&lt;0.985")</f>
        <v>0</v>
      </c>
      <c r="E35" s="5"/>
    </row>
    <row r="36" spans="3:5">
      <c r="C36" s="5" t="s">
        <v>24</v>
      </c>
      <c r="D36" s="5">
        <f>COUNTIF(C2:C23,"&lt;1.135")-COUNTIF(C2:C23,"&lt;1.06")</f>
        <v>0</v>
      </c>
      <c r="E36" s="5"/>
    </row>
    <row r="37" spans="3:5">
      <c r="C37" s="5" t="s">
        <v>25</v>
      </c>
      <c r="D37" s="5">
        <f>COUNTIF(C2:C23,"&lt;1.21")-COUNTIF(C2:C23,"&lt;1.135")</f>
        <v>0</v>
      </c>
      <c r="E37" s="5"/>
    </row>
    <row r="38" spans="7:8">
      <c r="G38" s="5">
        <v>0.57</v>
      </c>
      <c r="H38" s="5">
        <v>0.041</v>
      </c>
    </row>
    <row r="39" spans="7:8">
      <c r="G39" s="5">
        <v>0.725</v>
      </c>
      <c r="H39" s="5">
        <v>0.076</v>
      </c>
    </row>
    <row r="40" spans="7:8">
      <c r="G40" s="5">
        <v>0.801</v>
      </c>
      <c r="H40" s="5">
        <v>0.094</v>
      </c>
    </row>
  </sheetData>
  <pageMargins left="0.75" right="0.75" top="1" bottom="1" header="0.5" footer="0.5"/>
  <headerFooter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9"/>
  <sheetViews>
    <sheetView workbookViewId="0">
      <selection activeCell="C29" sqref="C29:D33"/>
    </sheetView>
  </sheetViews>
  <sheetFormatPr defaultColWidth="9" defaultRowHeight="13.5"/>
  <cols>
    <col min="3" max="4" width="18.75" customWidth="1"/>
    <col min="10" max="14" width="12.6333333333333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>
      <c r="A2" s="6">
        <v>3</v>
      </c>
      <c r="B2" s="7">
        <v>3</v>
      </c>
      <c r="C2" s="7">
        <v>0.65697968006134</v>
      </c>
      <c r="D2" s="7">
        <v>0.0191965103149414</v>
      </c>
      <c r="E2" s="7">
        <v>10</v>
      </c>
      <c r="F2" s="7">
        <v>6</v>
      </c>
      <c r="G2" s="7">
        <v>0</v>
      </c>
      <c r="H2" s="7">
        <v>4</v>
      </c>
      <c r="I2" s="7">
        <v>1</v>
      </c>
      <c r="J2" s="7">
        <v>0.625</v>
      </c>
      <c r="K2" s="7">
        <v>0.769230769230769</v>
      </c>
      <c r="L2" s="7">
        <v>0.6</v>
      </c>
      <c r="M2" s="7">
        <v>0.4</v>
      </c>
      <c r="N2" s="7">
        <v>0.7</v>
      </c>
    </row>
    <row r="3" s="2" customFormat="1" spans="1:14">
      <c r="A3" s="10">
        <v>77</v>
      </c>
      <c r="B3" s="11">
        <v>77</v>
      </c>
      <c r="C3" s="11">
        <v>0.663548707962036</v>
      </c>
      <c r="D3" s="11">
        <v>0.0263123512268066</v>
      </c>
      <c r="E3" s="11">
        <v>10</v>
      </c>
      <c r="F3" s="11">
        <v>7</v>
      </c>
      <c r="G3" s="11">
        <v>0</v>
      </c>
      <c r="H3" s="11">
        <v>3</v>
      </c>
      <c r="I3" s="11">
        <v>1</v>
      </c>
      <c r="J3" s="11">
        <v>0.588235294117647</v>
      </c>
      <c r="K3" s="11">
        <v>0.740740740740741</v>
      </c>
      <c r="L3" s="11">
        <v>0.7</v>
      </c>
      <c r="M3" s="11">
        <v>0.3</v>
      </c>
      <c r="N3" s="11">
        <v>0.65</v>
      </c>
    </row>
    <row r="4" spans="1:14">
      <c r="A4" s="6">
        <v>57</v>
      </c>
      <c r="B4" s="7">
        <v>57</v>
      </c>
      <c r="C4" s="7">
        <v>0.703205585479736</v>
      </c>
      <c r="D4" s="7">
        <v>0.0240179300308228</v>
      </c>
      <c r="E4" s="7">
        <v>10</v>
      </c>
      <c r="F4" s="7">
        <v>4</v>
      </c>
      <c r="G4" s="7">
        <v>0</v>
      </c>
      <c r="H4" s="7">
        <v>6</v>
      </c>
      <c r="I4" s="7">
        <v>1</v>
      </c>
      <c r="J4" s="7">
        <v>0.714285714285714</v>
      </c>
      <c r="K4" s="7">
        <v>0.833333333333333</v>
      </c>
      <c r="L4" s="7">
        <v>0.4</v>
      </c>
      <c r="M4" s="7">
        <v>0.6</v>
      </c>
      <c r="N4" s="7">
        <v>0.8</v>
      </c>
    </row>
    <row r="5" spans="1:14">
      <c r="A5" s="6">
        <v>84</v>
      </c>
      <c r="B5" s="7">
        <v>84</v>
      </c>
      <c r="C5" s="7">
        <v>0.710006833076477</v>
      </c>
      <c r="D5" s="7">
        <v>0.00908374786376953</v>
      </c>
      <c r="E5" s="7">
        <v>10</v>
      </c>
      <c r="F5" s="7">
        <v>5</v>
      </c>
      <c r="G5" s="7">
        <v>0</v>
      </c>
      <c r="H5" s="7">
        <v>5</v>
      </c>
      <c r="I5" s="7">
        <v>1</v>
      </c>
      <c r="J5" s="7">
        <v>0.666666666666667</v>
      </c>
      <c r="K5" s="7">
        <v>0.8</v>
      </c>
      <c r="L5" s="7">
        <v>0.5</v>
      </c>
      <c r="M5" s="7">
        <v>0.5</v>
      </c>
      <c r="N5" s="7">
        <v>0.75</v>
      </c>
    </row>
    <row r="6" spans="1:14">
      <c r="A6" s="6">
        <v>65</v>
      </c>
      <c r="B6" s="7">
        <v>65</v>
      </c>
      <c r="C6" s="7">
        <v>0.745096802711487</v>
      </c>
      <c r="D6" s="7">
        <v>0.034243106842041</v>
      </c>
      <c r="E6" s="7">
        <v>10</v>
      </c>
      <c r="F6" s="7">
        <v>4</v>
      </c>
      <c r="G6" s="7">
        <v>0</v>
      </c>
      <c r="H6" s="7">
        <v>6</v>
      </c>
      <c r="I6" s="7">
        <v>1</v>
      </c>
      <c r="J6" s="7">
        <v>0.714285714285714</v>
      </c>
      <c r="K6" s="7">
        <v>0.833333333333333</v>
      </c>
      <c r="L6" s="7">
        <v>0.4</v>
      </c>
      <c r="M6" s="7">
        <v>0.6</v>
      </c>
      <c r="N6" s="7">
        <v>0.8</v>
      </c>
    </row>
    <row r="7" s="2" customFormat="1" spans="1:14">
      <c r="A7" s="10">
        <v>5</v>
      </c>
      <c r="B7" s="11">
        <v>5</v>
      </c>
      <c r="C7" s="11">
        <v>0.759477138519287</v>
      </c>
      <c r="D7" s="11">
        <v>0.0228502750396729</v>
      </c>
      <c r="E7" s="11">
        <v>10</v>
      </c>
      <c r="F7" s="11">
        <v>6</v>
      </c>
      <c r="G7" s="11">
        <v>0</v>
      </c>
      <c r="H7" s="11">
        <v>4</v>
      </c>
      <c r="I7" s="11">
        <v>1</v>
      </c>
      <c r="J7" s="11">
        <v>0.625</v>
      </c>
      <c r="K7" s="11">
        <v>0.769230769230769</v>
      </c>
      <c r="L7" s="11">
        <v>0.6</v>
      </c>
      <c r="M7" s="11">
        <v>0.4</v>
      </c>
      <c r="N7" s="11">
        <v>0.7</v>
      </c>
    </row>
    <row r="8" s="14" customFormat="1" spans="1:14">
      <c r="A8" s="19">
        <v>25</v>
      </c>
      <c r="B8" s="20">
        <v>25</v>
      </c>
      <c r="C8" s="20">
        <v>0.827527761459351</v>
      </c>
      <c r="D8" s="20">
        <v>0.106193423271179</v>
      </c>
      <c r="E8" s="20">
        <v>10</v>
      </c>
      <c r="F8" s="20">
        <v>6</v>
      </c>
      <c r="G8" s="20">
        <v>0</v>
      </c>
      <c r="H8" s="20">
        <v>4</v>
      </c>
      <c r="I8" s="20">
        <v>1</v>
      </c>
      <c r="J8" s="20">
        <v>0.625</v>
      </c>
      <c r="K8" s="20">
        <v>0.769230769230769</v>
      </c>
      <c r="L8" s="20">
        <v>0.6</v>
      </c>
      <c r="M8" s="20">
        <v>0.4</v>
      </c>
      <c r="N8" s="20">
        <v>0.7</v>
      </c>
    </row>
    <row r="9" spans="1:14">
      <c r="A9" s="6">
        <v>22</v>
      </c>
      <c r="B9" s="7">
        <v>22</v>
      </c>
      <c r="C9" s="7">
        <v>0.768659114837646</v>
      </c>
      <c r="D9" s="7">
        <v>0.0440047979354858</v>
      </c>
      <c r="E9" s="7">
        <v>10</v>
      </c>
      <c r="F9" s="7">
        <v>7</v>
      </c>
      <c r="G9" s="7">
        <v>0</v>
      </c>
      <c r="H9" s="7">
        <v>3</v>
      </c>
      <c r="I9" s="7">
        <v>1</v>
      </c>
      <c r="J9" s="7">
        <v>0.588235294117647</v>
      </c>
      <c r="K9" s="7">
        <v>0.740740740740741</v>
      </c>
      <c r="L9" s="7">
        <v>0.7</v>
      </c>
      <c r="M9" s="7">
        <v>0.3</v>
      </c>
      <c r="N9" s="7">
        <v>0.65</v>
      </c>
    </row>
    <row r="10" spans="1:14">
      <c r="A10" s="6">
        <v>81</v>
      </c>
      <c r="B10" s="7">
        <v>81</v>
      </c>
      <c r="C10" s="7">
        <v>0.777614712715149</v>
      </c>
      <c r="D10" s="7">
        <v>0.0385898351669312</v>
      </c>
      <c r="E10" s="7">
        <v>10</v>
      </c>
      <c r="F10" s="7">
        <v>4</v>
      </c>
      <c r="G10" s="7">
        <v>0</v>
      </c>
      <c r="H10" s="7">
        <v>6</v>
      </c>
      <c r="I10" s="7">
        <v>1</v>
      </c>
      <c r="J10" s="7">
        <v>0.714285714285714</v>
      </c>
      <c r="K10" s="7">
        <v>0.833333333333333</v>
      </c>
      <c r="L10" s="7">
        <v>0.4</v>
      </c>
      <c r="M10" s="7">
        <v>0.6</v>
      </c>
      <c r="N10" s="7">
        <v>0.8</v>
      </c>
    </row>
    <row r="11" spans="1:14">
      <c r="A11" s="6">
        <v>2</v>
      </c>
      <c r="B11" s="7">
        <v>2</v>
      </c>
      <c r="C11" s="7">
        <v>0.782570600509644</v>
      </c>
      <c r="D11" s="7">
        <v>0.0511977672576904</v>
      </c>
      <c r="E11" s="7">
        <v>10</v>
      </c>
      <c r="F11" s="7">
        <v>8</v>
      </c>
      <c r="G11" s="7">
        <v>0</v>
      </c>
      <c r="H11" s="7">
        <v>2</v>
      </c>
      <c r="I11" s="7">
        <v>1</v>
      </c>
      <c r="J11" s="7">
        <v>0.555555555555556</v>
      </c>
      <c r="K11" s="7">
        <v>0.714285714285714</v>
      </c>
      <c r="L11" s="7">
        <v>0.8</v>
      </c>
      <c r="M11" s="7">
        <v>0.2</v>
      </c>
      <c r="N11" s="7">
        <v>0.6</v>
      </c>
    </row>
    <row r="12" spans="1:14">
      <c r="A12" s="6">
        <v>40</v>
      </c>
      <c r="B12" s="7">
        <v>40</v>
      </c>
      <c r="C12" s="7">
        <v>0.792062044143677</v>
      </c>
      <c r="D12" s="7">
        <v>0.0185079574584961</v>
      </c>
      <c r="E12" s="7">
        <v>10</v>
      </c>
      <c r="F12" s="7">
        <v>5</v>
      </c>
      <c r="G12" s="7">
        <v>0</v>
      </c>
      <c r="H12" s="7">
        <v>5</v>
      </c>
      <c r="I12" s="7">
        <v>1</v>
      </c>
      <c r="J12" s="7">
        <v>0.666666666666667</v>
      </c>
      <c r="K12" s="7">
        <v>0.8</v>
      </c>
      <c r="L12" s="7">
        <v>0.5</v>
      </c>
      <c r="M12" s="7">
        <v>0.5</v>
      </c>
      <c r="N12" s="7">
        <v>0.75</v>
      </c>
    </row>
    <row r="13" spans="1:14">
      <c r="A13" s="6">
        <v>76</v>
      </c>
      <c r="B13" s="7">
        <v>76</v>
      </c>
      <c r="C13" s="7">
        <v>0.827271580696106</v>
      </c>
      <c r="D13" s="7">
        <v>0.122797250747681</v>
      </c>
      <c r="E13" s="7">
        <v>10</v>
      </c>
      <c r="F13" s="7">
        <v>5</v>
      </c>
      <c r="G13" s="7">
        <v>0</v>
      </c>
      <c r="H13" s="7">
        <v>5</v>
      </c>
      <c r="I13" s="7">
        <v>1</v>
      </c>
      <c r="J13" s="7">
        <v>0.666666666666667</v>
      </c>
      <c r="K13" s="7">
        <v>0.8</v>
      </c>
      <c r="L13" s="7">
        <v>0.5</v>
      </c>
      <c r="M13" s="7">
        <v>0.5</v>
      </c>
      <c r="N13" s="7">
        <v>0.75</v>
      </c>
    </row>
    <row r="14" spans="1:14">
      <c r="A14" s="6">
        <v>17</v>
      </c>
      <c r="B14" s="7">
        <v>17</v>
      </c>
      <c r="C14" s="7">
        <v>0.802490711212158</v>
      </c>
      <c r="D14" s="7">
        <v>0.0230822563171387</v>
      </c>
      <c r="E14" s="7">
        <v>10</v>
      </c>
      <c r="F14" s="7">
        <v>5</v>
      </c>
      <c r="G14" s="7">
        <v>0</v>
      </c>
      <c r="H14" s="7">
        <v>5</v>
      </c>
      <c r="I14" s="7">
        <v>1</v>
      </c>
      <c r="J14" s="7">
        <v>0.666666666666667</v>
      </c>
      <c r="K14" s="7">
        <v>0.8</v>
      </c>
      <c r="L14" s="7">
        <v>0.5</v>
      </c>
      <c r="M14" s="7">
        <v>0.5</v>
      </c>
      <c r="N14" s="7">
        <v>0.75</v>
      </c>
    </row>
    <row r="15" spans="1:14">
      <c r="A15" s="6">
        <v>96</v>
      </c>
      <c r="B15" s="7">
        <v>96</v>
      </c>
      <c r="C15" s="7">
        <v>0.825199604034424</v>
      </c>
      <c r="D15" s="7">
        <v>0.0523767471313477</v>
      </c>
      <c r="E15" s="7">
        <v>10</v>
      </c>
      <c r="F15" s="7">
        <v>5</v>
      </c>
      <c r="G15" s="7">
        <v>0</v>
      </c>
      <c r="H15" s="7">
        <v>5</v>
      </c>
      <c r="I15" s="7">
        <v>1</v>
      </c>
      <c r="J15" s="7">
        <v>0.666666666666667</v>
      </c>
      <c r="K15" s="7">
        <v>0.8</v>
      </c>
      <c r="L15" s="7">
        <v>0.5</v>
      </c>
      <c r="M15" s="7">
        <v>0.5</v>
      </c>
      <c r="N15" s="7">
        <v>0.75</v>
      </c>
    </row>
    <row r="16" s="2" customFormat="1" spans="1:14">
      <c r="A16" s="10">
        <v>6</v>
      </c>
      <c r="B16" s="11">
        <v>6</v>
      </c>
      <c r="C16" s="11">
        <v>0.825859069824219</v>
      </c>
      <c r="D16" s="11">
        <v>0.0527646541595459</v>
      </c>
      <c r="E16" s="11">
        <v>10</v>
      </c>
      <c r="F16" s="11">
        <v>5</v>
      </c>
      <c r="G16" s="11">
        <v>0</v>
      </c>
      <c r="H16" s="11">
        <v>5</v>
      </c>
      <c r="I16" s="11">
        <v>1</v>
      </c>
      <c r="J16" s="11">
        <v>0.666666666666667</v>
      </c>
      <c r="K16" s="11">
        <v>0.8</v>
      </c>
      <c r="L16" s="11">
        <v>0.5</v>
      </c>
      <c r="M16" s="11">
        <v>0.5</v>
      </c>
      <c r="N16" s="11">
        <v>0.75</v>
      </c>
    </row>
    <row r="17" spans="1:14">
      <c r="A17" s="6">
        <v>36</v>
      </c>
      <c r="B17" s="7">
        <v>36</v>
      </c>
      <c r="C17" s="7">
        <v>0.845277667045593</v>
      </c>
      <c r="D17" s="7">
        <v>0.0597842931747437</v>
      </c>
      <c r="E17" s="7">
        <v>10</v>
      </c>
      <c r="F17" s="7">
        <v>8</v>
      </c>
      <c r="G17" s="7">
        <v>0</v>
      </c>
      <c r="H17" s="7">
        <v>2</v>
      </c>
      <c r="I17" s="7">
        <v>1</v>
      </c>
      <c r="J17" s="7">
        <v>0.555555555555556</v>
      </c>
      <c r="K17" s="7">
        <v>0.714285714285714</v>
      </c>
      <c r="L17" s="7">
        <v>0.8</v>
      </c>
      <c r="M17" s="7">
        <v>0.2</v>
      </c>
      <c r="N17" s="7">
        <v>0.6</v>
      </c>
    </row>
    <row r="18" spans="1:14">
      <c r="A18" s="6">
        <v>99</v>
      </c>
      <c r="B18" s="7">
        <v>99</v>
      </c>
      <c r="C18" s="7">
        <v>0.862016797065735</v>
      </c>
      <c r="D18" s="7">
        <v>0.0384888648986816</v>
      </c>
      <c r="E18" s="7">
        <v>10</v>
      </c>
      <c r="F18" s="7">
        <v>5</v>
      </c>
      <c r="G18" s="7">
        <v>0</v>
      </c>
      <c r="H18" s="7">
        <v>5</v>
      </c>
      <c r="I18" s="7">
        <v>1</v>
      </c>
      <c r="J18" s="7">
        <v>0.666666666666667</v>
      </c>
      <c r="K18" s="7">
        <v>0.8</v>
      </c>
      <c r="L18" s="7">
        <v>0.5</v>
      </c>
      <c r="M18" s="7">
        <v>0.5</v>
      </c>
      <c r="N18" s="7">
        <v>0.75</v>
      </c>
    </row>
    <row r="19" spans="1:14">
      <c r="A19" s="6">
        <v>94</v>
      </c>
      <c r="B19" s="7">
        <v>94</v>
      </c>
      <c r="C19" s="7">
        <v>0.884147644042969</v>
      </c>
      <c r="D19" s="7">
        <v>0.0210639238357544</v>
      </c>
      <c r="E19" s="7">
        <v>10</v>
      </c>
      <c r="F19" s="7">
        <v>6</v>
      </c>
      <c r="G19" s="7">
        <v>0</v>
      </c>
      <c r="H19" s="7">
        <v>4</v>
      </c>
      <c r="I19" s="7">
        <v>1</v>
      </c>
      <c r="J19" s="7">
        <v>0.625</v>
      </c>
      <c r="K19" s="7">
        <v>0.769230769230769</v>
      </c>
      <c r="L19" s="7">
        <v>0.6</v>
      </c>
      <c r="M19" s="7">
        <v>0.4</v>
      </c>
      <c r="N19" s="7">
        <v>0.7</v>
      </c>
    </row>
    <row r="20" s="2" customFormat="1" spans="1:14">
      <c r="A20" s="10">
        <v>93</v>
      </c>
      <c r="B20" s="11">
        <v>93</v>
      </c>
      <c r="C20" s="11">
        <v>0.902466416358948</v>
      </c>
      <c r="D20" s="11">
        <v>0.0377544164657593</v>
      </c>
      <c r="E20" s="11">
        <v>10</v>
      </c>
      <c r="F20" s="11">
        <v>4</v>
      </c>
      <c r="G20" s="11">
        <v>0</v>
      </c>
      <c r="H20" s="11">
        <v>6</v>
      </c>
      <c r="I20" s="11">
        <v>1</v>
      </c>
      <c r="J20" s="11">
        <v>0.714285714285714</v>
      </c>
      <c r="K20" s="11">
        <v>0.833333333333333</v>
      </c>
      <c r="L20" s="11">
        <v>0.4</v>
      </c>
      <c r="M20" s="11">
        <v>0.6</v>
      </c>
      <c r="N20" s="11">
        <v>0.8</v>
      </c>
    </row>
    <row r="21" spans="1:14">
      <c r="A21" s="6">
        <v>30</v>
      </c>
      <c r="B21" s="7">
        <v>30</v>
      </c>
      <c r="C21" s="7">
        <v>0.924483895301819</v>
      </c>
      <c r="D21" s="7">
        <v>0.00849044322967529</v>
      </c>
      <c r="E21" s="7">
        <v>10</v>
      </c>
      <c r="F21" s="7">
        <v>8</v>
      </c>
      <c r="G21" s="7">
        <v>0</v>
      </c>
      <c r="H21" s="7">
        <v>2</v>
      </c>
      <c r="I21" s="7">
        <v>1</v>
      </c>
      <c r="J21" s="7">
        <v>0.555555555555556</v>
      </c>
      <c r="K21" s="7">
        <v>0.714285714285714</v>
      </c>
      <c r="L21" s="7">
        <v>0.8</v>
      </c>
      <c r="M21" s="7">
        <v>0.2</v>
      </c>
      <c r="N21" s="7">
        <v>0.6</v>
      </c>
    </row>
    <row r="22" spans="1:14">
      <c r="A22" s="6">
        <v>60</v>
      </c>
      <c r="B22" s="7">
        <v>60</v>
      </c>
      <c r="C22" s="7">
        <v>0.950549483299255</v>
      </c>
      <c r="D22" s="7">
        <v>0.064454197883606</v>
      </c>
      <c r="E22" s="7">
        <v>10</v>
      </c>
      <c r="F22" s="7">
        <v>2</v>
      </c>
      <c r="G22" s="7">
        <v>0</v>
      </c>
      <c r="H22" s="7">
        <v>8</v>
      </c>
      <c r="I22" s="7">
        <v>1</v>
      </c>
      <c r="J22" s="7">
        <v>0.833333333333333</v>
      </c>
      <c r="K22" s="7">
        <v>0.909090909090909</v>
      </c>
      <c r="L22" s="7">
        <v>0.2</v>
      </c>
      <c r="M22" s="7">
        <v>0.8</v>
      </c>
      <c r="N22" s="7">
        <v>0.9</v>
      </c>
    </row>
    <row r="23" spans="3:14">
      <c r="C23" s="5">
        <f>AVERAGE(C2:C22)</f>
        <v>0.801738659540812</v>
      </c>
      <c r="D23" s="5">
        <f>AVERAGE(D2:D22)</f>
        <v>0.0416787976310367</v>
      </c>
      <c r="J23" s="5">
        <f>AVERAGE(J2:J22)</f>
        <v>0.652394291049753</v>
      </c>
      <c r="K23" s="5">
        <f>AVERAGE(K2:K22)</f>
        <v>0.78779456874695</v>
      </c>
      <c r="L23" s="5">
        <f>AVERAGE(L2:L22)</f>
        <v>0.547619047619048</v>
      </c>
      <c r="M23" s="5">
        <f>AVERAGE(M2:M22)</f>
        <v>0.452380952380952</v>
      </c>
      <c r="N23" s="5">
        <f>AVERAGE(N2:N22)</f>
        <v>0.726190476190476</v>
      </c>
    </row>
    <row r="25" spans="3:8">
      <c r="C25" s="12" t="s">
        <v>13</v>
      </c>
      <c r="D25" s="5" t="s">
        <v>14</v>
      </c>
      <c r="E25" s="5"/>
      <c r="F25" s="13" t="s">
        <v>26</v>
      </c>
      <c r="G25" s="14"/>
      <c r="H25" s="14"/>
    </row>
    <row r="26" s="14" customFormat="1" spans="3:6">
      <c r="C26" s="13" t="s">
        <v>15</v>
      </c>
      <c r="D26" s="13">
        <f>COUNTIF(C2:C22,"&lt;0.46")-COUNTIF(C2:C22,"&lt;0.385")</f>
        <v>0</v>
      </c>
      <c r="E26" s="13"/>
      <c r="F26" s="15"/>
    </row>
    <row r="27" s="14" customFormat="1" spans="3:8">
      <c r="C27" s="13" t="s">
        <v>16</v>
      </c>
      <c r="D27" s="13">
        <f>COUNTIF(C2:C22,"&lt;0.535")-COUNTIF(C2:C22,"&lt;0.46")</f>
        <v>0</v>
      </c>
      <c r="E27" s="13"/>
      <c r="F27" s="15">
        <v>0.04</v>
      </c>
      <c r="G27" s="14">
        <v>-20</v>
      </c>
      <c r="H27" s="14">
        <v>480</v>
      </c>
    </row>
    <row r="28" s="14" customFormat="1" spans="3:8">
      <c r="C28" s="13" t="s">
        <v>17</v>
      </c>
      <c r="D28" s="13">
        <f>COUNTIF(C2:C22,"&lt;0.61")-COUNTIF(C2:C22,"&lt;0.535")</f>
        <v>0</v>
      </c>
      <c r="E28" s="13"/>
      <c r="F28" s="15">
        <v>0.08</v>
      </c>
      <c r="G28" s="14">
        <v>-40</v>
      </c>
      <c r="H28" s="14">
        <v>460</v>
      </c>
    </row>
    <row r="29" s="3" customFormat="1" spans="3:8">
      <c r="C29" s="16" t="s">
        <v>18</v>
      </c>
      <c r="D29" s="16">
        <f>COUNTIF(C2:C22,"&lt;0.685")-COUNTIF(C2:C22,"&lt;0.61")</f>
        <v>2</v>
      </c>
      <c r="E29" s="16">
        <v>3</v>
      </c>
      <c r="F29" s="15">
        <v>0.12</v>
      </c>
      <c r="G29" s="14">
        <v>-60</v>
      </c>
      <c r="H29" s="14">
        <v>440</v>
      </c>
    </row>
    <row r="30" s="14" customFormat="1" spans="3:8">
      <c r="C30" s="13" t="s">
        <v>19</v>
      </c>
      <c r="D30" s="13">
        <f>COUNTIF(C2:C22,"&lt;0.76")-COUNTIF(C2:C22,"&lt;0.685")</f>
        <v>4</v>
      </c>
      <c r="E30" s="5">
        <v>5</v>
      </c>
      <c r="F30" s="15">
        <v>0.16</v>
      </c>
      <c r="G30" s="18">
        <v>-80</v>
      </c>
      <c r="H30" s="18">
        <v>420</v>
      </c>
    </row>
    <row r="31" s="4" customFormat="1" spans="3:5">
      <c r="C31" s="17" t="s">
        <v>20</v>
      </c>
      <c r="D31" s="17">
        <f>COUNTIF(C2:C22,"&lt;0.835")-COUNTIF(C2:C22,"&lt;0.76")</f>
        <v>9</v>
      </c>
      <c r="E31" s="17">
        <v>9</v>
      </c>
    </row>
    <row r="32" s="14" customFormat="1" spans="3:5">
      <c r="C32" s="13" t="s">
        <v>21</v>
      </c>
      <c r="D32" s="13">
        <f>COUNTIF(C2:C22,"&lt;0.91")-COUNTIF(C2:C22,"&lt;0.835")</f>
        <v>4</v>
      </c>
      <c r="E32" s="5">
        <v>5</v>
      </c>
    </row>
    <row r="33" s="3" customFormat="1" spans="3:5">
      <c r="C33" s="16" t="s">
        <v>22</v>
      </c>
      <c r="D33" s="16">
        <f>COUNTIF(C2:C22,"&lt;0.985")-COUNTIF(C2:C22,"&lt;0.91")</f>
        <v>2</v>
      </c>
      <c r="E33" s="16">
        <v>3</v>
      </c>
    </row>
    <row r="34" spans="3:5">
      <c r="C34" s="5" t="s">
        <v>23</v>
      </c>
      <c r="D34" s="5">
        <f>COUNTIF(C2:C22,"&lt;1.06")-COUNTIF(C2:C22,"&lt;0.985")</f>
        <v>0</v>
      </c>
      <c r="E34" s="5"/>
    </row>
    <row r="35" spans="3:5">
      <c r="C35" s="5" t="s">
        <v>24</v>
      </c>
      <c r="D35" s="5">
        <f>COUNTIF(C2:C22,"&lt;1.135")-COUNTIF(C2:C22,"&lt;1.06")</f>
        <v>0</v>
      </c>
      <c r="E35" s="5"/>
    </row>
    <row r="36" spans="3:5">
      <c r="C36" s="5" t="s">
        <v>25</v>
      </c>
      <c r="D36" s="5">
        <f>COUNTIF(C2:C22,"&lt;1.21")-COUNTIF(C2:C22,"&lt;1.135")</f>
        <v>0</v>
      </c>
      <c r="E36" s="5"/>
    </row>
    <row r="37" spans="7:8">
      <c r="G37" s="5">
        <v>0.57</v>
      </c>
      <c r="H37" s="5">
        <v>0.041</v>
      </c>
    </row>
    <row r="38" spans="7:8">
      <c r="G38" s="5">
        <v>0.725</v>
      </c>
      <c r="H38" s="5">
        <v>0.076</v>
      </c>
    </row>
    <row r="39" spans="7:8">
      <c r="G39" s="5">
        <v>0.801</v>
      </c>
      <c r="H39" s="5">
        <v>0.094</v>
      </c>
    </row>
  </sheetData>
  <pageMargins left="0.75" right="0.75" top="1" bottom="1" header="0.5" footer="0.5"/>
  <headerFooter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1"/>
  <sheetViews>
    <sheetView topLeftCell="A22" workbookViewId="0">
      <selection activeCell="H29" sqref="H29:I53"/>
    </sheetView>
  </sheetViews>
  <sheetFormatPr defaultColWidth="9" defaultRowHeight="13.5"/>
  <cols>
    <col min="3" max="4" width="17.6333333333333" customWidth="1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="2" customFormat="1" spans="1:14">
      <c r="A2" s="10">
        <v>0</v>
      </c>
      <c r="B2" s="36">
        <v>0</v>
      </c>
      <c r="C2" s="36">
        <v>0.385983467102051</v>
      </c>
      <c r="D2" s="36">
        <v>0.400498867034912</v>
      </c>
      <c r="E2" s="36">
        <v>10</v>
      </c>
      <c r="F2" s="36">
        <v>4</v>
      </c>
      <c r="G2" s="36">
        <v>0</v>
      </c>
      <c r="H2" s="36">
        <v>6</v>
      </c>
      <c r="I2" s="36">
        <v>1</v>
      </c>
      <c r="J2" s="36">
        <v>0.714285714285714</v>
      </c>
      <c r="K2" s="36">
        <v>0.833333333333333</v>
      </c>
      <c r="L2" s="36">
        <v>0.4</v>
      </c>
      <c r="M2" s="36">
        <v>0.6</v>
      </c>
      <c r="N2" s="36">
        <v>0.8</v>
      </c>
    </row>
    <row r="3" s="2" customFormat="1" spans="1:14">
      <c r="A3" s="10">
        <v>1</v>
      </c>
      <c r="B3" s="36">
        <v>1</v>
      </c>
      <c r="C3" s="36">
        <v>0.408030271530151</v>
      </c>
      <c r="D3" s="36">
        <v>0.0389866828918457</v>
      </c>
      <c r="E3" s="36">
        <v>10</v>
      </c>
      <c r="F3" s="36">
        <v>4</v>
      </c>
      <c r="G3" s="36">
        <v>0</v>
      </c>
      <c r="H3" s="36">
        <v>6</v>
      </c>
      <c r="I3" s="36">
        <v>1</v>
      </c>
      <c r="J3" s="36">
        <v>0.714285714285714</v>
      </c>
      <c r="K3" s="36">
        <v>0.833333333333333</v>
      </c>
      <c r="L3" s="36">
        <v>0.4</v>
      </c>
      <c r="M3" s="36">
        <v>0.6</v>
      </c>
      <c r="N3" s="36">
        <v>0.8</v>
      </c>
    </row>
    <row r="4" s="2" customFormat="1" spans="1:14">
      <c r="A4" s="10">
        <v>87</v>
      </c>
      <c r="B4" s="11">
        <v>87</v>
      </c>
      <c r="C4" s="11">
        <v>0.426350593566894</v>
      </c>
      <c r="D4" s="11">
        <v>0.0639957189559937</v>
      </c>
      <c r="E4" s="11">
        <v>10</v>
      </c>
      <c r="F4" s="11">
        <v>7</v>
      </c>
      <c r="G4" s="11">
        <v>0</v>
      </c>
      <c r="H4" s="11">
        <v>3</v>
      </c>
      <c r="I4" s="11">
        <v>1</v>
      </c>
      <c r="J4" s="11">
        <v>0.588235294117647</v>
      </c>
      <c r="K4" s="11">
        <v>0.740740740740741</v>
      </c>
      <c r="L4" s="11">
        <v>0.7</v>
      </c>
      <c r="M4" s="11">
        <v>0.3</v>
      </c>
      <c r="N4" s="11">
        <v>0.65</v>
      </c>
    </row>
    <row r="5" s="2" customFormat="1" spans="1:14">
      <c r="A5" s="10">
        <v>70</v>
      </c>
      <c r="B5" s="11">
        <v>70</v>
      </c>
      <c r="C5" s="11">
        <v>0.448178768157959</v>
      </c>
      <c r="D5" s="11">
        <v>0.033928632736206</v>
      </c>
      <c r="E5" s="11">
        <v>10</v>
      </c>
      <c r="F5" s="11">
        <v>5</v>
      </c>
      <c r="G5" s="11">
        <v>0</v>
      </c>
      <c r="H5" s="11">
        <v>5</v>
      </c>
      <c r="I5" s="11">
        <v>1</v>
      </c>
      <c r="J5" s="11">
        <v>0.666666666666667</v>
      </c>
      <c r="K5" s="11">
        <v>0.8</v>
      </c>
      <c r="L5" s="11">
        <v>0.5</v>
      </c>
      <c r="M5" s="11">
        <v>0.5</v>
      </c>
      <c r="N5" s="11">
        <v>0.75</v>
      </c>
    </row>
    <row r="6" s="2" customFormat="1" spans="1:14">
      <c r="A6" s="10">
        <v>24</v>
      </c>
      <c r="B6" s="11">
        <v>24</v>
      </c>
      <c r="C6" s="11">
        <v>0.466872215270996</v>
      </c>
      <c r="D6" s="11">
        <v>0.0282845497131348</v>
      </c>
      <c r="E6" s="11">
        <v>10</v>
      </c>
      <c r="F6" s="11">
        <v>8</v>
      </c>
      <c r="G6" s="11">
        <v>0</v>
      </c>
      <c r="H6" s="11">
        <v>2</v>
      </c>
      <c r="I6" s="11">
        <v>1</v>
      </c>
      <c r="J6" s="11">
        <v>0.555555555555556</v>
      </c>
      <c r="K6" s="11">
        <v>0.714285714285714</v>
      </c>
      <c r="L6" s="11">
        <v>0.8</v>
      </c>
      <c r="M6" s="11">
        <v>0.2</v>
      </c>
      <c r="N6" s="11">
        <v>0.6</v>
      </c>
    </row>
    <row r="7" s="2" customFormat="1" spans="1:14">
      <c r="A7" s="10">
        <v>59</v>
      </c>
      <c r="B7" s="11">
        <v>59</v>
      </c>
      <c r="C7" s="11">
        <v>0.475740194320679</v>
      </c>
      <c r="D7" s="11">
        <v>0.0055694580078125</v>
      </c>
      <c r="E7" s="11">
        <v>10</v>
      </c>
      <c r="F7" s="11">
        <v>6</v>
      </c>
      <c r="G7" s="11">
        <v>0</v>
      </c>
      <c r="H7" s="11">
        <v>4</v>
      </c>
      <c r="I7" s="11">
        <v>1</v>
      </c>
      <c r="J7" s="11">
        <v>0.625</v>
      </c>
      <c r="K7" s="11">
        <v>0.769230769230769</v>
      </c>
      <c r="L7" s="11">
        <v>0.6</v>
      </c>
      <c r="M7" s="11">
        <v>0.4</v>
      </c>
      <c r="N7" s="11">
        <v>0.7</v>
      </c>
    </row>
    <row r="8" s="2" customFormat="1" spans="1:14">
      <c r="A8" s="10">
        <v>85</v>
      </c>
      <c r="B8" s="11">
        <v>85</v>
      </c>
      <c r="C8" s="11">
        <v>0.517606735229492</v>
      </c>
      <c r="D8" s="11">
        <v>0.0504281520843506</v>
      </c>
      <c r="E8" s="11">
        <v>10</v>
      </c>
      <c r="F8" s="11">
        <v>6</v>
      </c>
      <c r="G8" s="11">
        <v>0</v>
      </c>
      <c r="H8" s="11">
        <v>4</v>
      </c>
      <c r="I8" s="11">
        <v>1</v>
      </c>
      <c r="J8" s="11">
        <v>0.625</v>
      </c>
      <c r="K8" s="11">
        <v>0.769230769230769</v>
      </c>
      <c r="L8" s="11">
        <v>0.6</v>
      </c>
      <c r="M8" s="11">
        <v>0.4</v>
      </c>
      <c r="N8" s="11">
        <v>0.7</v>
      </c>
    </row>
    <row r="9" s="26" customFormat="1" spans="1:14">
      <c r="A9" s="27">
        <v>20</v>
      </c>
      <c r="B9" s="28">
        <v>20</v>
      </c>
      <c r="C9" s="28">
        <v>0.523208141326904</v>
      </c>
      <c r="D9" s="28">
        <v>0.0386615991592407</v>
      </c>
      <c r="E9" s="28">
        <v>10</v>
      </c>
      <c r="F9" s="28">
        <v>4</v>
      </c>
      <c r="G9" s="28">
        <v>0</v>
      </c>
      <c r="H9" s="28">
        <v>6</v>
      </c>
      <c r="I9" s="28">
        <v>1</v>
      </c>
      <c r="J9" s="28">
        <v>0.714285714285714</v>
      </c>
      <c r="K9" s="28">
        <v>0.833333333333333</v>
      </c>
      <c r="L9" s="28">
        <v>0.4</v>
      </c>
      <c r="M9" s="28">
        <v>0.6</v>
      </c>
      <c r="N9" s="28">
        <v>0.8</v>
      </c>
    </row>
    <row r="10" s="2" customFormat="1" spans="1:14">
      <c r="A10" s="10">
        <v>91</v>
      </c>
      <c r="B10" s="11">
        <v>91</v>
      </c>
      <c r="C10" s="11">
        <v>0.553886651992798</v>
      </c>
      <c r="D10" s="11">
        <v>0.0149658918380737</v>
      </c>
      <c r="E10" s="11">
        <v>10</v>
      </c>
      <c r="F10" s="11">
        <v>6</v>
      </c>
      <c r="G10" s="11">
        <v>0</v>
      </c>
      <c r="H10" s="11">
        <v>4</v>
      </c>
      <c r="I10" s="11">
        <v>1</v>
      </c>
      <c r="J10" s="11">
        <v>0.625</v>
      </c>
      <c r="K10" s="11">
        <v>0.769230769230769</v>
      </c>
      <c r="L10" s="11">
        <v>0.6</v>
      </c>
      <c r="M10" s="11">
        <v>0.4</v>
      </c>
      <c r="N10" s="11">
        <v>0.7</v>
      </c>
    </row>
    <row r="11" s="2" customFormat="1" spans="1:14">
      <c r="A11" s="10">
        <v>28</v>
      </c>
      <c r="B11" s="11">
        <v>28</v>
      </c>
      <c r="C11" s="11">
        <v>0.567909240722656</v>
      </c>
      <c r="D11" s="11">
        <v>0.0131438970565796</v>
      </c>
      <c r="E11" s="11">
        <v>10</v>
      </c>
      <c r="F11" s="11">
        <v>6</v>
      </c>
      <c r="G11" s="11">
        <v>0</v>
      </c>
      <c r="H11" s="11">
        <v>4</v>
      </c>
      <c r="I11" s="11">
        <v>1</v>
      </c>
      <c r="J11" s="11">
        <v>0.625</v>
      </c>
      <c r="K11" s="11">
        <v>0.769230769230769</v>
      </c>
      <c r="L11" s="11">
        <v>0.6</v>
      </c>
      <c r="M11" s="11">
        <v>0.4</v>
      </c>
      <c r="N11" s="11">
        <v>0.7</v>
      </c>
    </row>
    <row r="12" s="26" customFormat="1" spans="1:14">
      <c r="A12" s="27">
        <v>12</v>
      </c>
      <c r="B12" s="28">
        <v>12</v>
      </c>
      <c r="C12" s="28">
        <v>0.578823804855347</v>
      </c>
      <c r="D12" s="28">
        <v>0.00784742832183838</v>
      </c>
      <c r="E12" s="28">
        <v>10</v>
      </c>
      <c r="F12" s="28">
        <v>7</v>
      </c>
      <c r="G12" s="28">
        <v>0</v>
      </c>
      <c r="H12" s="28">
        <v>3</v>
      </c>
      <c r="I12" s="28">
        <v>1</v>
      </c>
      <c r="J12" s="28">
        <v>0.588235294117647</v>
      </c>
      <c r="K12" s="28">
        <v>0.740740740740741</v>
      </c>
      <c r="L12" s="28">
        <v>0.7</v>
      </c>
      <c r="M12" s="28">
        <v>0.3</v>
      </c>
      <c r="N12" s="28">
        <v>0.65</v>
      </c>
    </row>
    <row r="13" s="26" customFormat="1" spans="1:14">
      <c r="A13" s="27">
        <v>69</v>
      </c>
      <c r="B13" s="28">
        <v>69</v>
      </c>
      <c r="C13" s="28">
        <v>0.590951204299927</v>
      </c>
      <c r="D13" s="28">
        <v>0.0433201789855957</v>
      </c>
      <c r="E13" s="28">
        <v>10</v>
      </c>
      <c r="F13" s="28">
        <v>6</v>
      </c>
      <c r="G13" s="28">
        <v>0</v>
      </c>
      <c r="H13" s="28">
        <v>4</v>
      </c>
      <c r="I13" s="28">
        <v>1</v>
      </c>
      <c r="J13" s="28">
        <v>0.625</v>
      </c>
      <c r="K13" s="28">
        <v>0.769230769230769</v>
      </c>
      <c r="L13" s="28">
        <v>0.6</v>
      </c>
      <c r="M13" s="28">
        <v>0.4</v>
      </c>
      <c r="N13" s="28">
        <v>0.7</v>
      </c>
    </row>
    <row r="14" s="26" customFormat="1" spans="1:14">
      <c r="A14" s="27">
        <v>19</v>
      </c>
      <c r="B14" s="28">
        <v>19</v>
      </c>
      <c r="C14" s="28">
        <v>0.606020212173462</v>
      </c>
      <c r="D14" s="28">
        <v>0.0171260833740234</v>
      </c>
      <c r="E14" s="28">
        <v>10</v>
      </c>
      <c r="F14" s="28">
        <v>5</v>
      </c>
      <c r="G14" s="28">
        <v>0</v>
      </c>
      <c r="H14" s="28">
        <v>5</v>
      </c>
      <c r="I14" s="28">
        <v>1</v>
      </c>
      <c r="J14" s="28">
        <v>0.666666666666667</v>
      </c>
      <c r="K14" s="28">
        <v>0.8</v>
      </c>
      <c r="L14" s="28">
        <v>0.5</v>
      </c>
      <c r="M14" s="28">
        <v>0.5</v>
      </c>
      <c r="N14" s="28">
        <v>0.75</v>
      </c>
    </row>
    <row r="15" s="26" customFormat="1" spans="1:14">
      <c r="A15" s="27">
        <v>62</v>
      </c>
      <c r="B15" s="28">
        <v>62</v>
      </c>
      <c r="C15" s="28">
        <v>0.626335144042969</v>
      </c>
      <c r="D15" s="28">
        <v>0.0125883817672729</v>
      </c>
      <c r="E15" s="28">
        <v>10</v>
      </c>
      <c r="F15" s="28">
        <v>8</v>
      </c>
      <c r="G15" s="28">
        <v>0</v>
      </c>
      <c r="H15" s="28">
        <v>2</v>
      </c>
      <c r="I15" s="28">
        <v>1</v>
      </c>
      <c r="J15" s="28">
        <v>0.555555555555556</v>
      </c>
      <c r="K15" s="28">
        <v>0.714285714285714</v>
      </c>
      <c r="L15" s="28">
        <v>0.8</v>
      </c>
      <c r="M15" s="28">
        <v>0.2</v>
      </c>
      <c r="N15" s="28">
        <v>0.6</v>
      </c>
    </row>
    <row r="16" s="2" customFormat="1" spans="1:14">
      <c r="A16" s="10">
        <v>3</v>
      </c>
      <c r="B16" s="11">
        <v>3</v>
      </c>
      <c r="C16" s="11">
        <v>0.65697968006134</v>
      </c>
      <c r="D16" s="11">
        <v>0.0191965103149414</v>
      </c>
      <c r="E16" s="11">
        <v>10</v>
      </c>
      <c r="F16" s="11">
        <v>6</v>
      </c>
      <c r="G16" s="11">
        <v>0</v>
      </c>
      <c r="H16" s="11">
        <v>4</v>
      </c>
      <c r="I16" s="11">
        <v>1</v>
      </c>
      <c r="J16" s="11">
        <v>0.625</v>
      </c>
      <c r="K16" s="11">
        <v>0.769230769230769</v>
      </c>
      <c r="L16" s="11">
        <v>0.6</v>
      </c>
      <c r="M16" s="11">
        <v>0.4</v>
      </c>
      <c r="N16" s="11">
        <v>0.7</v>
      </c>
    </row>
    <row r="17" s="26" customFormat="1" spans="1:14">
      <c r="A17" s="27">
        <v>77</v>
      </c>
      <c r="B17" s="28">
        <v>77</v>
      </c>
      <c r="C17" s="28">
        <v>0.663548707962036</v>
      </c>
      <c r="D17" s="28">
        <v>0.0263123512268066</v>
      </c>
      <c r="E17" s="28">
        <v>10</v>
      </c>
      <c r="F17" s="28">
        <v>7</v>
      </c>
      <c r="G17" s="28">
        <v>0</v>
      </c>
      <c r="H17" s="28">
        <v>3</v>
      </c>
      <c r="I17" s="28">
        <v>1</v>
      </c>
      <c r="J17" s="28">
        <v>0.588235294117647</v>
      </c>
      <c r="K17" s="28">
        <v>0.740740740740741</v>
      </c>
      <c r="L17" s="28">
        <v>0.7</v>
      </c>
      <c r="M17" s="28">
        <v>0.3</v>
      </c>
      <c r="N17" s="28">
        <v>0.65</v>
      </c>
    </row>
    <row r="18" s="26" customFormat="1" spans="1:14">
      <c r="A18" s="27">
        <v>11</v>
      </c>
      <c r="B18" s="28">
        <v>11</v>
      </c>
      <c r="C18" s="28">
        <v>0.682506084442139</v>
      </c>
      <c r="D18" s="28">
        <v>0.0313220024108887</v>
      </c>
      <c r="E18" s="28">
        <v>10</v>
      </c>
      <c r="F18" s="28">
        <v>6</v>
      </c>
      <c r="G18" s="28">
        <v>0</v>
      </c>
      <c r="H18" s="28">
        <v>4</v>
      </c>
      <c r="I18" s="28">
        <v>1</v>
      </c>
      <c r="J18" s="28">
        <v>0.625</v>
      </c>
      <c r="K18" s="28">
        <v>0.769230769230769</v>
      </c>
      <c r="L18" s="28">
        <v>0.6</v>
      </c>
      <c r="M18" s="28">
        <v>0.4</v>
      </c>
      <c r="N18" s="28">
        <v>0.7</v>
      </c>
    </row>
    <row r="19" s="26" customFormat="1" spans="1:14">
      <c r="A19" s="27">
        <v>57</v>
      </c>
      <c r="B19" s="28">
        <v>57</v>
      </c>
      <c r="C19" s="28">
        <v>0.703205585479736</v>
      </c>
      <c r="D19" s="28">
        <v>0.0240179300308228</v>
      </c>
      <c r="E19" s="28">
        <v>10</v>
      </c>
      <c r="F19" s="28">
        <v>4</v>
      </c>
      <c r="G19" s="28">
        <v>0</v>
      </c>
      <c r="H19" s="28">
        <v>6</v>
      </c>
      <c r="I19" s="28">
        <v>1</v>
      </c>
      <c r="J19" s="28">
        <v>0.714285714285714</v>
      </c>
      <c r="K19" s="28">
        <v>0.833333333333333</v>
      </c>
      <c r="L19" s="28">
        <v>0.4</v>
      </c>
      <c r="M19" s="28">
        <v>0.6</v>
      </c>
      <c r="N19" s="28">
        <v>0.8</v>
      </c>
    </row>
    <row r="20" s="26" customFormat="1" spans="1:14">
      <c r="A20" s="27">
        <v>84</v>
      </c>
      <c r="B20" s="28">
        <v>84</v>
      </c>
      <c r="C20" s="28">
        <v>0.710006833076477</v>
      </c>
      <c r="D20" s="28">
        <v>0.00908374786376953</v>
      </c>
      <c r="E20" s="28">
        <v>10</v>
      </c>
      <c r="F20" s="28">
        <v>5</v>
      </c>
      <c r="G20" s="28">
        <v>0</v>
      </c>
      <c r="H20" s="28">
        <v>5</v>
      </c>
      <c r="I20" s="28">
        <v>1</v>
      </c>
      <c r="J20" s="28">
        <v>0.666666666666667</v>
      </c>
      <c r="K20" s="28">
        <v>0.8</v>
      </c>
      <c r="L20" s="28">
        <v>0.5</v>
      </c>
      <c r="M20" s="28">
        <v>0.5</v>
      </c>
      <c r="N20" s="28">
        <v>0.75</v>
      </c>
    </row>
    <row r="21" s="26" customFormat="1" spans="1:14">
      <c r="A21" s="27">
        <v>67</v>
      </c>
      <c r="B21" s="28">
        <v>67</v>
      </c>
      <c r="C21" s="28">
        <v>0.726960897445679</v>
      </c>
      <c r="D21" s="28">
        <v>0.0244230031967163</v>
      </c>
      <c r="E21" s="28">
        <v>10</v>
      </c>
      <c r="F21" s="28">
        <v>7</v>
      </c>
      <c r="G21" s="28">
        <v>0</v>
      </c>
      <c r="H21" s="28">
        <v>3</v>
      </c>
      <c r="I21" s="28">
        <v>1</v>
      </c>
      <c r="J21" s="28">
        <v>0.588235294117647</v>
      </c>
      <c r="K21" s="28">
        <v>0.740740740740741</v>
      </c>
      <c r="L21" s="28">
        <v>0.7</v>
      </c>
      <c r="M21" s="28">
        <v>0.3</v>
      </c>
      <c r="N21" s="28">
        <v>0.65</v>
      </c>
    </row>
    <row r="22" s="26" customFormat="1" spans="1:14">
      <c r="A22" s="27">
        <v>65</v>
      </c>
      <c r="B22" s="28">
        <v>65</v>
      </c>
      <c r="C22" s="28">
        <v>0.745096802711487</v>
      </c>
      <c r="D22" s="28">
        <v>0.034243106842041</v>
      </c>
      <c r="E22" s="28">
        <v>10</v>
      </c>
      <c r="F22" s="28">
        <v>4</v>
      </c>
      <c r="G22" s="28">
        <v>0</v>
      </c>
      <c r="H22" s="28">
        <v>6</v>
      </c>
      <c r="I22" s="28">
        <v>1</v>
      </c>
      <c r="J22" s="28">
        <v>0.714285714285714</v>
      </c>
      <c r="K22" s="28">
        <v>0.833333333333333</v>
      </c>
      <c r="L22" s="28">
        <v>0.4</v>
      </c>
      <c r="M22" s="28">
        <v>0.6</v>
      </c>
      <c r="N22" s="28">
        <v>0.8</v>
      </c>
    </row>
    <row r="23" s="26" customFormat="1" spans="1:14">
      <c r="A23" s="27">
        <v>5</v>
      </c>
      <c r="B23" s="28">
        <v>5</v>
      </c>
      <c r="C23" s="28">
        <v>0.759477138519287</v>
      </c>
      <c r="D23" s="28">
        <v>0.0228502750396729</v>
      </c>
      <c r="E23" s="28">
        <v>10</v>
      </c>
      <c r="F23" s="28">
        <v>6</v>
      </c>
      <c r="G23" s="28">
        <v>0</v>
      </c>
      <c r="H23" s="28">
        <v>4</v>
      </c>
      <c r="I23" s="28">
        <v>1</v>
      </c>
      <c r="J23" s="28">
        <v>0.625</v>
      </c>
      <c r="K23" s="28">
        <v>0.769230769230769</v>
      </c>
      <c r="L23" s="28">
        <v>0.6</v>
      </c>
      <c r="M23" s="28">
        <v>0.4</v>
      </c>
      <c r="N23" s="28">
        <v>0.7</v>
      </c>
    </row>
    <row r="24" s="26" customFormat="1" spans="1:14">
      <c r="A24" s="27">
        <v>81</v>
      </c>
      <c r="B24" s="28">
        <v>81</v>
      </c>
      <c r="C24" s="28">
        <v>0.777614712715149</v>
      </c>
      <c r="D24" s="28">
        <v>0.0385898351669312</v>
      </c>
      <c r="E24" s="28">
        <v>10</v>
      </c>
      <c r="F24" s="28">
        <v>4</v>
      </c>
      <c r="G24" s="28">
        <v>0</v>
      </c>
      <c r="H24" s="28">
        <v>6</v>
      </c>
      <c r="I24" s="28">
        <v>1</v>
      </c>
      <c r="J24" s="28">
        <v>0.714285714285714</v>
      </c>
      <c r="K24" s="28">
        <v>0.833333333333333</v>
      </c>
      <c r="L24" s="28">
        <v>0.4</v>
      </c>
      <c r="M24" s="28">
        <v>0.6</v>
      </c>
      <c r="N24" s="28">
        <v>0.8</v>
      </c>
    </row>
    <row r="25" spans="1:14">
      <c r="A25" s="6">
        <v>17</v>
      </c>
      <c r="B25" s="7">
        <v>17</v>
      </c>
      <c r="C25" s="7">
        <v>0.802490711212158</v>
      </c>
      <c r="D25" s="7">
        <v>0.0230822563171387</v>
      </c>
      <c r="E25" s="7">
        <v>10</v>
      </c>
      <c r="F25" s="7">
        <v>5</v>
      </c>
      <c r="G25" s="7">
        <v>0</v>
      </c>
      <c r="H25" s="7">
        <v>5</v>
      </c>
      <c r="I25" s="7">
        <v>1</v>
      </c>
      <c r="J25" s="7">
        <v>0.666666666666667</v>
      </c>
      <c r="K25" s="7">
        <v>0.8</v>
      </c>
      <c r="L25" s="7">
        <v>0.5</v>
      </c>
      <c r="M25" s="7">
        <v>0.5</v>
      </c>
      <c r="N25" s="7">
        <v>0.75</v>
      </c>
    </row>
    <row r="26" spans="3:14">
      <c r="C26" s="5">
        <f>AVERAGE(C2:C25)</f>
        <v>0.600157658259074</v>
      </c>
      <c r="D26" s="5">
        <f>AVERAGE(D2:D25)</f>
        <v>0.0426027725140254</v>
      </c>
      <c r="J26" s="5">
        <f t="shared" ref="J26:N26" si="0">AVERAGE(J2:J25)</f>
        <v>0.642351384998444</v>
      </c>
      <c r="K26" s="5">
        <f t="shared" si="0"/>
        <v>0.781057522724189</v>
      </c>
      <c r="L26" s="5">
        <f t="shared" si="0"/>
        <v>0.566666666666667</v>
      </c>
      <c r="M26" s="5">
        <f t="shared" si="0"/>
        <v>0.433333333333333</v>
      </c>
      <c r="N26" s="5">
        <f t="shared" si="0"/>
        <v>0.716666666666667</v>
      </c>
    </row>
    <row r="28" spans="3:12">
      <c r="C28" s="12" t="s">
        <v>13</v>
      </c>
      <c r="D28" s="5" t="s">
        <v>14</v>
      </c>
      <c r="E28" s="5"/>
      <c r="H28" s="12" t="s">
        <v>13</v>
      </c>
      <c r="I28" s="5" t="s">
        <v>14</v>
      </c>
      <c r="J28" s="13" t="s">
        <v>26</v>
      </c>
      <c r="K28" s="14"/>
      <c r="L28" s="14"/>
    </row>
    <row r="29" s="14" customFormat="1" spans="3:10">
      <c r="C29" s="13" t="s">
        <v>27</v>
      </c>
      <c r="D29" s="13">
        <f>COUNTIF(C2:C25,"&lt;0.399")-COUNTIF(C2:C25,"&lt;0.385")</f>
        <v>1</v>
      </c>
      <c r="E29" s="13"/>
      <c r="H29" s="13" t="s">
        <v>28</v>
      </c>
      <c r="I29" s="13">
        <f>COUNTIF(C2:C25,"&lt;0.402")-COUNTIF(C2:C25,"&lt;0.385")</f>
        <v>1</v>
      </c>
      <c r="J29" s="15"/>
    </row>
    <row r="30" spans="3:13">
      <c r="C30" s="5" t="s">
        <v>29</v>
      </c>
      <c r="D30" s="5">
        <f>COUNTIF(C2:C25,"&lt;0.413")-COUNTIF(C2:C25,"&lt;0.399")</f>
        <v>1</v>
      </c>
      <c r="E30" s="5"/>
      <c r="H30" s="5" t="s">
        <v>30</v>
      </c>
      <c r="I30" s="5">
        <f>COUNTIF(C2:C25,"&lt;0.419")-COUNTIF(C2:C25,"&lt;0.402")</f>
        <v>1</v>
      </c>
      <c r="J30" s="15">
        <v>0.04</v>
      </c>
      <c r="K30" s="14">
        <v>-20</v>
      </c>
      <c r="L30" s="14">
        <v>480</v>
      </c>
      <c r="M30" s="14">
        <v>24</v>
      </c>
    </row>
    <row r="31" s="14" customFormat="1" spans="3:13">
      <c r="C31" s="13" t="s">
        <v>31</v>
      </c>
      <c r="D31" s="13">
        <f>COUNTIF(C2:C25,"&lt;0.427")-COUNTIF(C2:C25,"&lt;0.413")</f>
        <v>1</v>
      </c>
      <c r="E31" s="13">
        <v>3</v>
      </c>
      <c r="F31" s="13">
        <v>2</v>
      </c>
      <c r="H31" s="13" t="s">
        <v>32</v>
      </c>
      <c r="I31" s="13">
        <f>COUNTIF(C2:C25,"&lt;0.436")-COUNTIF(C2:C25,"&lt;0.419")</f>
        <v>1</v>
      </c>
      <c r="J31" s="15">
        <v>0.08</v>
      </c>
      <c r="K31" s="14">
        <v>-40</v>
      </c>
      <c r="L31" s="14">
        <v>460</v>
      </c>
      <c r="M31" s="14">
        <v>23</v>
      </c>
    </row>
    <row r="32" s="14" customFormat="1" spans="3:13">
      <c r="C32" s="13" t="s">
        <v>33</v>
      </c>
      <c r="D32" s="13">
        <f>COUNTIF(C2:C25,"&lt;0.441")-COUNTIF(C2:C25,"&lt;0.427")</f>
        <v>0</v>
      </c>
      <c r="E32" s="13">
        <v>5</v>
      </c>
      <c r="F32" s="13">
        <v>5</v>
      </c>
      <c r="H32" s="13" t="s">
        <v>34</v>
      </c>
      <c r="I32" s="13">
        <f>COUNTIF(C2:C25,"&lt;0.453")-COUNTIF(C2:C25,"&lt;0.436")</f>
        <v>1</v>
      </c>
      <c r="J32" s="15">
        <v>0.12</v>
      </c>
      <c r="K32" s="14">
        <v>-60</v>
      </c>
      <c r="L32" s="14">
        <v>440</v>
      </c>
      <c r="M32" s="14">
        <v>22</v>
      </c>
    </row>
    <row r="33" s="14" customFormat="1" spans="3:13">
      <c r="C33" s="13" t="s">
        <v>35</v>
      </c>
      <c r="D33" s="13">
        <f>COUNTIF(C2:C25,"&lt;0.455")-COUNTIF(C2:C25,"&lt;0.441")</f>
        <v>1</v>
      </c>
      <c r="E33" s="13">
        <v>9</v>
      </c>
      <c r="F33" s="13">
        <v>7</v>
      </c>
      <c r="H33" s="13" t="s">
        <v>36</v>
      </c>
      <c r="I33" s="13">
        <f>COUNTIF(C2:C25,"&lt;0.47")-COUNTIF(C2:C25,"&lt;0.453")</f>
        <v>1</v>
      </c>
      <c r="J33" s="15">
        <v>0.16</v>
      </c>
      <c r="K33" s="18">
        <v>-80</v>
      </c>
      <c r="L33" s="18">
        <v>420</v>
      </c>
      <c r="M33" s="14">
        <v>21</v>
      </c>
    </row>
    <row r="34" s="14" customFormat="1" spans="3:9">
      <c r="C34" s="13" t="s">
        <v>37</v>
      </c>
      <c r="D34" s="13">
        <f>COUNTIF(C2:C25,"&lt;0.469")-COUNTIF(C2:C25,"&lt;0.455")</f>
        <v>1</v>
      </c>
      <c r="E34" s="13">
        <v>5</v>
      </c>
      <c r="F34" s="13">
        <v>5</v>
      </c>
      <c r="H34" s="13" t="s">
        <v>38</v>
      </c>
      <c r="I34" s="13">
        <f>COUNTIF(C2:C25,"&lt;0.487")-COUNTIF(C2:C25,"&lt;0.47")</f>
        <v>1</v>
      </c>
    </row>
    <row r="35" s="14" customFormat="1" spans="3:9">
      <c r="C35" s="13" t="s">
        <v>39</v>
      </c>
      <c r="D35" s="13">
        <f>COUNTIF(C2:C25,"&lt;0.483")-COUNTIF(C2:C25,"&lt;0.469")</f>
        <v>1</v>
      </c>
      <c r="E35" s="13">
        <v>3</v>
      </c>
      <c r="F35" s="13">
        <v>2</v>
      </c>
      <c r="H35" s="13" t="s">
        <v>40</v>
      </c>
      <c r="I35" s="13">
        <f>COUNTIF(C2:C25,"&lt;0.504")-COUNTIF(C2:C25,"&lt;0.487")</f>
        <v>0</v>
      </c>
    </row>
    <row r="36" spans="3:11">
      <c r="C36" s="5" t="s">
        <v>41</v>
      </c>
      <c r="D36" s="5">
        <f>COUNTIF(C2:C25,"&lt;0.497")-COUNTIF(C2:C25,"&lt;0.483")</f>
        <v>0</v>
      </c>
      <c r="E36" s="5"/>
      <c r="H36" s="5" t="s">
        <v>42</v>
      </c>
      <c r="I36" s="5">
        <f>COUNTIF(C2:C25,"&lt;0.521")-COUNTIF(C2:C25,"&lt;0.504")</f>
        <v>1</v>
      </c>
      <c r="J36" s="5">
        <v>0.57</v>
      </c>
      <c r="K36" s="5">
        <v>0.041</v>
      </c>
    </row>
    <row r="37" spans="3:11">
      <c r="C37" s="5" t="s">
        <v>43</v>
      </c>
      <c r="D37" s="5">
        <f>COUNTIF(C2:C25,"&lt;0.511")-COUNTIF(C2:C25,"&lt;0.497")</f>
        <v>0</v>
      </c>
      <c r="E37" s="5"/>
      <c r="H37" s="5" t="s">
        <v>44</v>
      </c>
      <c r="I37" s="5">
        <f>COUNTIF(C2:C25,"&lt;0.538")-COUNTIF(C2:C25,"&lt;0.521")</f>
        <v>1</v>
      </c>
      <c r="J37" s="5">
        <v>0.725</v>
      </c>
      <c r="K37" s="5">
        <v>0.076</v>
      </c>
    </row>
    <row r="38" spans="3:11">
      <c r="C38" s="5" t="s">
        <v>45</v>
      </c>
      <c r="D38" s="5">
        <f>COUNTIF(C2:C25,"&lt;0.525")-COUNTIF(C2:C25,"&lt;0.511")</f>
        <v>2</v>
      </c>
      <c r="E38" s="5"/>
      <c r="H38" s="5" t="s">
        <v>46</v>
      </c>
      <c r="I38" s="5">
        <f>COUNTIF(C2:C25,"&lt;0.555")-COUNTIF(C2:C25,"&lt;0.538")</f>
        <v>1</v>
      </c>
      <c r="J38" s="5">
        <v>0.801</v>
      </c>
      <c r="K38" s="5">
        <v>0.094</v>
      </c>
    </row>
    <row r="39" spans="3:9">
      <c r="C39" s="5" t="s">
        <v>47</v>
      </c>
      <c r="D39" s="5">
        <f>COUNTIF(C2:C25,"&lt;0.539")-COUNTIF(C2:C25,"&lt;0.525")</f>
        <v>0</v>
      </c>
      <c r="E39" s="5"/>
      <c r="H39" s="5" t="s">
        <v>48</v>
      </c>
      <c r="I39" s="5">
        <f>COUNTIF(C2:C25,"&lt;0.572")-COUNTIF(C2:C25,"&lt;0.555")</f>
        <v>1</v>
      </c>
    </row>
    <row r="40" spans="3:9">
      <c r="C40" s="5" t="s">
        <v>49</v>
      </c>
      <c r="D40" s="5">
        <f>COUNTIF(C2:C26,"&lt;0.553")-COUNTIF(C2:C26,"&lt;0.539")</f>
        <v>0</v>
      </c>
      <c r="H40" s="5" t="s">
        <v>50</v>
      </c>
      <c r="I40" s="5">
        <f>COUNTIF(C2:C25,"&lt;0.589")-COUNTIF(C2:C25,"&lt;0.572")</f>
        <v>1</v>
      </c>
    </row>
    <row r="41" spans="3:9">
      <c r="C41" s="5" t="s">
        <v>51</v>
      </c>
      <c r="D41" s="5">
        <f>COUNTIF(C2:C26,"&lt;0.567")-COUNTIF(C2:C26,"&lt;0.553")</f>
        <v>1</v>
      </c>
      <c r="H41" s="5" t="s">
        <v>52</v>
      </c>
      <c r="I41" s="5">
        <f>COUNTIF(C2:C25,"&lt;0.606")-COUNTIF(C2:C25,"&lt;0.589")</f>
        <v>1</v>
      </c>
    </row>
    <row r="42" spans="3:9">
      <c r="C42" s="5" t="s">
        <v>53</v>
      </c>
      <c r="D42" s="5">
        <f>COUNTIF(C2:C26,"&lt;0.581")-COUNTIF(C2:C26,"&lt;0.567")</f>
        <v>2</v>
      </c>
      <c r="H42" s="5" t="s">
        <v>54</v>
      </c>
      <c r="I42" s="5">
        <f>COUNTIF(C2:C25,"&lt;0.623")-COUNTIF(C2:C25,"&lt;0.606")</f>
        <v>1</v>
      </c>
    </row>
    <row r="43" spans="3:9">
      <c r="C43" s="5" t="s">
        <v>55</v>
      </c>
      <c r="D43" s="5">
        <f>COUNTIF(C2:C26,"&lt;0.595")-COUNTIF(C2:C26,"&lt;0.581")</f>
        <v>1</v>
      </c>
      <c r="H43" s="5" t="s">
        <v>56</v>
      </c>
      <c r="I43" s="5">
        <f>COUNTIF(C2:C25,"&lt;0.64")-COUNTIF(C2:C25,"&lt;0.623")</f>
        <v>1</v>
      </c>
    </row>
    <row r="44" spans="3:9">
      <c r="C44" s="5" t="s">
        <v>57</v>
      </c>
      <c r="D44" s="5">
        <f>COUNTIF(C2:C26,"&lt;0.609")-COUNTIF(C2:C26,"&lt;0.595")</f>
        <v>2</v>
      </c>
      <c r="H44" s="5" t="s">
        <v>58</v>
      </c>
      <c r="I44" s="5">
        <f>COUNTIF(C2:C25,"&lt;0.657")-COUNTIF(C2:C25,"&lt;0.64")</f>
        <v>1</v>
      </c>
    </row>
    <row r="45" spans="3:9">
      <c r="C45" s="5" t="s">
        <v>59</v>
      </c>
      <c r="D45" s="5">
        <f>COUNTIF(C2:C26,"&lt;0.623")-COUNTIF(C2:C26,"&lt;0.609")</f>
        <v>0</v>
      </c>
      <c r="H45" s="5" t="s">
        <v>60</v>
      </c>
      <c r="I45" s="5">
        <f>COUNTIF(C2:C25,"&lt;0.674")-COUNTIF(C2:C25,"&lt;0.657")</f>
        <v>1</v>
      </c>
    </row>
    <row r="46" spans="3:9">
      <c r="C46" s="5" t="s">
        <v>61</v>
      </c>
      <c r="D46" s="5">
        <f>COUNTIF(C2:C26,"&lt;0.637")-COUNTIF(C2:C26,"&lt;0.623")</f>
        <v>1</v>
      </c>
      <c r="H46" s="5" t="s">
        <v>62</v>
      </c>
      <c r="I46" s="5">
        <f>COUNTIF(C2:C25,"&lt;0.691")-COUNTIF(C2:C25,"&lt;0.674")</f>
        <v>1</v>
      </c>
    </row>
    <row r="47" spans="3:9">
      <c r="C47" s="5" t="s">
        <v>63</v>
      </c>
      <c r="D47" s="5">
        <f>COUNTIF(C2:C26,"&lt;0.651")-COUNTIF(C2:C26,"&lt;0.637")</f>
        <v>0</v>
      </c>
      <c r="H47" s="5" t="s">
        <v>64</v>
      </c>
      <c r="I47" s="5">
        <f>COUNTIF(C2:C25,"&lt;0.708")-COUNTIF(C2:C25,"&lt;0.691")</f>
        <v>1</v>
      </c>
    </row>
    <row r="48" spans="3:9">
      <c r="C48" s="5" t="s">
        <v>65</v>
      </c>
      <c r="D48" s="5">
        <f>COUNTIF(C2:C26,"&lt;0.665")-COUNTIF(C2:C26,"&lt;0.651")</f>
        <v>2</v>
      </c>
      <c r="H48" s="5" t="s">
        <v>66</v>
      </c>
      <c r="I48" s="5">
        <f>COUNTIF(C2:C25,"&lt;0.725")-COUNTIF(C2:C25,"&lt;0.708")</f>
        <v>1</v>
      </c>
    </row>
    <row r="49" spans="3:9">
      <c r="C49" s="5" t="s">
        <v>67</v>
      </c>
      <c r="D49" s="5">
        <f>COUNTIF(C2:C26,"&lt;0.679")-COUNTIF(C2:C26,"&lt;0.665")</f>
        <v>0</v>
      </c>
      <c r="H49" s="5" t="s">
        <v>68</v>
      </c>
      <c r="I49" s="5">
        <f>COUNTIF(C2:C25,"&lt;0.742")-COUNTIF(C2:C25,"&lt;0.725")</f>
        <v>1</v>
      </c>
    </row>
    <row r="50" spans="3:9">
      <c r="C50" s="5" t="s">
        <v>69</v>
      </c>
      <c r="D50" s="5">
        <f>COUNTIF(C2:C26,"&lt;0.693")-COUNTIF(C2:C26,"&lt;0.679")</f>
        <v>1</v>
      </c>
      <c r="H50" s="5" t="s">
        <v>70</v>
      </c>
      <c r="I50" s="5">
        <f>COUNTIF(C2:C25,"&lt;0.759")-COUNTIF(C2:C25,"&lt;0.742")</f>
        <v>1</v>
      </c>
    </row>
    <row r="51" spans="3:9">
      <c r="C51" s="5" t="s">
        <v>71</v>
      </c>
      <c r="D51" s="5">
        <f>COUNTIF(C2:C26,"&lt;0.707")-COUNTIF(C2:C26,"&lt;0.693")</f>
        <v>1</v>
      </c>
      <c r="H51" s="5" t="s">
        <v>72</v>
      </c>
      <c r="I51" s="5">
        <f>COUNTIF(C2:C25,"&lt;0.776")-COUNTIF(C2:C25,"&lt;0.759")</f>
        <v>1</v>
      </c>
    </row>
    <row r="52" spans="3:9">
      <c r="C52" s="5" t="s">
        <v>73</v>
      </c>
      <c r="D52" s="5">
        <f>COUNTIF(C2:C26,"&lt;0.721")-COUNTIF(C2:C26,"&lt;0.707")</f>
        <v>1</v>
      </c>
      <c r="H52" s="5" t="s">
        <v>74</v>
      </c>
      <c r="I52" s="5">
        <f>COUNTIF(C2:C25,"&lt;0.793")-COUNTIF(C2:C25,"&lt;0.776")</f>
        <v>1</v>
      </c>
    </row>
    <row r="53" spans="3:9">
      <c r="C53" s="5" t="s">
        <v>75</v>
      </c>
      <c r="D53" s="5">
        <f>COUNTIF(C2:C26,"&lt;0.735")-COUNTIF(C2:C26,"&lt;0.721")</f>
        <v>1</v>
      </c>
      <c r="H53" s="5" t="s">
        <v>76</v>
      </c>
      <c r="I53" s="5">
        <f>COUNTIF(C2:C25,"&lt;0.81")-COUNTIF(C2:C25,"&lt;0.793")</f>
        <v>1</v>
      </c>
    </row>
    <row r="54" spans="3:9">
      <c r="C54" s="5" t="s">
        <v>77</v>
      </c>
      <c r="D54" s="5">
        <f>COUNTIF(C2:C26,"&lt;0.749")-COUNTIF(C2:C26,"&lt;0.735")</f>
        <v>1</v>
      </c>
      <c r="H54" s="5" t="s">
        <v>77</v>
      </c>
      <c r="I54" s="5">
        <f>COUNTIF(H2:H26,"&lt;0.749")-COUNTIF(H2:H26,"&lt;0.735")</f>
        <v>0</v>
      </c>
    </row>
    <row r="55" spans="3:9">
      <c r="C55" s="5" t="s">
        <v>78</v>
      </c>
      <c r="D55" s="5">
        <f>COUNTIF(C2:C26,"&lt;0.763")-COUNTIF(C2:C26,"&lt;0.749")</f>
        <v>1</v>
      </c>
      <c r="H55" s="5" t="s">
        <v>78</v>
      </c>
      <c r="I55" s="5">
        <f>COUNTIF(H2:H26,"&lt;0.763")-COUNTIF(H2:H26,"&lt;0.749")</f>
        <v>0</v>
      </c>
    </row>
    <row r="56" spans="3:9">
      <c r="C56" s="5" t="s">
        <v>79</v>
      </c>
      <c r="D56" s="5">
        <f>COUNTIF(C2:C26,"&lt;0.777")-COUNTIF(C2:C26,"&lt;0.763")</f>
        <v>0</v>
      </c>
      <c r="H56" s="5" t="s">
        <v>79</v>
      </c>
      <c r="I56" s="5">
        <f>COUNTIF(H2:H26,"&lt;0.777")-COUNTIF(H2:H26,"&lt;0.763")</f>
        <v>0</v>
      </c>
    </row>
    <row r="57" spans="3:9">
      <c r="C57" s="5" t="s">
        <v>80</v>
      </c>
      <c r="D57" s="5">
        <f>COUNTIF(C2:C26,"&lt;0.791")-COUNTIF(C2:C26,"&lt;0.777")</f>
        <v>1</v>
      </c>
      <c r="H57" s="5" t="s">
        <v>80</v>
      </c>
      <c r="I57" s="5">
        <f>COUNTIF(H2:H26,"&lt;0.791")-COUNTIF(H2:H26,"&lt;0.777")</f>
        <v>0</v>
      </c>
    </row>
    <row r="58" spans="3:9">
      <c r="C58" s="5" t="s">
        <v>81</v>
      </c>
      <c r="D58" s="5">
        <f>COUNTIF(C2:C26,"&lt;0.805")-COUNTIF(C2:C26,"&lt;0.791")</f>
        <v>1</v>
      </c>
      <c r="H58" s="5" t="s">
        <v>81</v>
      </c>
      <c r="I58" s="5">
        <f>COUNTIF(H2:H26,"&lt;0.805")-COUNTIF(H2:H26,"&lt;0.791")</f>
        <v>0</v>
      </c>
    </row>
    <row r="59" spans="3:9">
      <c r="C59" s="5" t="s">
        <v>82</v>
      </c>
      <c r="D59" s="5">
        <f>COUNTIF(C2:C26,"&lt;0.819")-COUNTIF(C2:C26,"&lt;0.805")</f>
        <v>0</v>
      </c>
      <c r="H59" s="5" t="s">
        <v>82</v>
      </c>
      <c r="I59" s="5">
        <f>COUNTIF(H2:H26,"&lt;0.819")-COUNTIF(H2:H26,"&lt;0.805")</f>
        <v>0</v>
      </c>
    </row>
    <row r="60" spans="3:9">
      <c r="C60" s="5" t="s">
        <v>83</v>
      </c>
      <c r="D60" s="5">
        <f>COUNTIF(C2:C26,"&lt;0.833")-COUNTIF(C2:C26,"&lt;0.819")</f>
        <v>0</v>
      </c>
      <c r="H60" s="5" t="s">
        <v>83</v>
      </c>
      <c r="I60" s="5">
        <f>COUNTIF(H2:H26,"&lt;0.833")-COUNTIF(H2:H26,"&lt;0.819")</f>
        <v>0</v>
      </c>
    </row>
    <row r="61" spans="3:9">
      <c r="C61" s="5" t="s">
        <v>84</v>
      </c>
      <c r="D61" s="5">
        <f>COUNTIF(C2:C25,"&lt;0.847")-COUNTIF(C2:C25,"&lt;0.833")</f>
        <v>0</v>
      </c>
      <c r="H61" s="5" t="s">
        <v>84</v>
      </c>
      <c r="I61" s="5">
        <f>COUNTIF(H2:H25,"&lt;0.847")-COUNTIF(H2:H25,"&lt;0.833")</f>
        <v>0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1"/>
  <sheetViews>
    <sheetView topLeftCell="A7" workbookViewId="0">
      <selection activeCell="C30" sqref="C30:D34"/>
    </sheetView>
  </sheetViews>
  <sheetFormatPr defaultColWidth="9" defaultRowHeight="13.5"/>
  <cols>
    <col min="3" max="4" width="16.75" customWidth="1"/>
    <col min="10" max="11" width="12.6333333333333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>
      <c r="A2" s="6">
        <v>39</v>
      </c>
      <c r="B2" s="7">
        <v>39</v>
      </c>
      <c r="C2" s="7">
        <v>0.573268890380859</v>
      </c>
      <c r="D2" s="7">
        <v>0.126465439796448</v>
      </c>
      <c r="E2" s="7">
        <v>10</v>
      </c>
      <c r="F2" s="7">
        <v>6</v>
      </c>
      <c r="G2" s="7">
        <v>0</v>
      </c>
      <c r="H2" s="7">
        <v>4</v>
      </c>
      <c r="I2" s="7">
        <v>1</v>
      </c>
      <c r="J2" s="7">
        <v>0.625</v>
      </c>
      <c r="K2" s="7">
        <v>0.769230769230769</v>
      </c>
      <c r="L2" s="7">
        <v>0.6</v>
      </c>
      <c r="M2" s="7">
        <v>0.4</v>
      </c>
      <c r="N2" s="7">
        <v>0.7</v>
      </c>
    </row>
    <row r="3" spans="1:14">
      <c r="A3" s="6">
        <v>21</v>
      </c>
      <c r="B3" s="7">
        <v>21</v>
      </c>
      <c r="C3" s="7">
        <v>0.58139967918396</v>
      </c>
      <c r="D3" s="7">
        <v>0.0861740112304687</v>
      </c>
      <c r="E3" s="7">
        <v>10</v>
      </c>
      <c r="F3" s="7">
        <v>2</v>
      </c>
      <c r="G3" s="7">
        <v>0</v>
      </c>
      <c r="H3" s="7">
        <v>8</v>
      </c>
      <c r="I3" s="7">
        <v>1</v>
      </c>
      <c r="J3" s="7">
        <v>0.833333333333333</v>
      </c>
      <c r="K3" s="7">
        <v>0.909090909090909</v>
      </c>
      <c r="L3" s="7">
        <v>0.2</v>
      </c>
      <c r="M3" s="7">
        <v>0.8</v>
      </c>
      <c r="N3" s="7">
        <v>0.9</v>
      </c>
    </row>
    <row r="4" s="2" customFormat="1" spans="1:14">
      <c r="A4" s="10">
        <v>4</v>
      </c>
      <c r="B4" s="11">
        <v>4</v>
      </c>
      <c r="C4" s="11">
        <v>0.600152254104614</v>
      </c>
      <c r="D4" s="11">
        <v>0.0940033197402954</v>
      </c>
      <c r="E4" s="11">
        <v>10</v>
      </c>
      <c r="F4" s="11">
        <v>8</v>
      </c>
      <c r="G4" s="11">
        <v>0</v>
      </c>
      <c r="H4" s="11">
        <v>2</v>
      </c>
      <c r="I4" s="11">
        <v>1</v>
      </c>
      <c r="J4" s="11">
        <v>0.555555555555556</v>
      </c>
      <c r="K4" s="11">
        <v>0.714285714285714</v>
      </c>
      <c r="L4" s="11">
        <v>0.8</v>
      </c>
      <c r="M4" s="11">
        <v>0.2</v>
      </c>
      <c r="N4" s="11">
        <v>0.6</v>
      </c>
    </row>
    <row r="5" spans="1:14">
      <c r="A5" s="6">
        <v>31</v>
      </c>
      <c r="B5" s="7">
        <v>31</v>
      </c>
      <c r="C5" s="7">
        <v>0.662692546844482</v>
      </c>
      <c r="D5" s="7">
        <v>0.0293089151382446</v>
      </c>
      <c r="E5" s="7">
        <v>10</v>
      </c>
      <c r="F5" s="7">
        <v>6</v>
      </c>
      <c r="G5" s="7">
        <v>0</v>
      </c>
      <c r="H5" s="7">
        <v>4</v>
      </c>
      <c r="I5" s="7">
        <v>1</v>
      </c>
      <c r="J5" s="7">
        <v>0.625</v>
      </c>
      <c r="K5" s="7">
        <v>0.769230769230769</v>
      </c>
      <c r="L5" s="7">
        <v>0.6</v>
      </c>
      <c r="M5" s="7">
        <v>0.4</v>
      </c>
      <c r="N5" s="7">
        <v>0.7</v>
      </c>
    </row>
    <row r="6" spans="1:14">
      <c r="A6" s="6">
        <v>77</v>
      </c>
      <c r="B6" s="7">
        <v>77</v>
      </c>
      <c r="C6" s="7">
        <v>0.663548707962036</v>
      </c>
      <c r="D6" s="7">
        <v>0.0263123512268066</v>
      </c>
      <c r="E6" s="7">
        <v>10</v>
      </c>
      <c r="F6" s="7">
        <v>7</v>
      </c>
      <c r="G6" s="7">
        <v>0</v>
      </c>
      <c r="H6" s="7">
        <v>3</v>
      </c>
      <c r="I6" s="7">
        <v>1</v>
      </c>
      <c r="J6" s="7">
        <v>0.588235294117647</v>
      </c>
      <c r="K6" s="7">
        <v>0.740740740740741</v>
      </c>
      <c r="L6" s="7">
        <v>0.7</v>
      </c>
      <c r="M6" s="7">
        <v>0.3</v>
      </c>
      <c r="N6" s="7">
        <v>0.65</v>
      </c>
    </row>
    <row r="7" spans="1:14">
      <c r="A7" s="6">
        <v>11</v>
      </c>
      <c r="B7" s="7">
        <v>11</v>
      </c>
      <c r="C7" s="7">
        <v>0.682506084442139</v>
      </c>
      <c r="D7" s="7">
        <v>0.0313220024108887</v>
      </c>
      <c r="E7" s="7">
        <v>10</v>
      </c>
      <c r="F7" s="7">
        <v>6</v>
      </c>
      <c r="G7" s="7">
        <v>0</v>
      </c>
      <c r="H7" s="7">
        <v>4</v>
      </c>
      <c r="I7" s="7">
        <v>1</v>
      </c>
      <c r="J7" s="7">
        <v>0.625</v>
      </c>
      <c r="K7" s="7">
        <v>0.769230769230769</v>
      </c>
      <c r="L7" s="7">
        <v>0.6</v>
      </c>
      <c r="M7" s="7">
        <v>0.4</v>
      </c>
      <c r="N7" s="7">
        <v>0.7</v>
      </c>
    </row>
    <row r="8" s="2" customFormat="1" spans="1:14">
      <c r="A8" s="10">
        <v>74</v>
      </c>
      <c r="B8" s="11">
        <v>74</v>
      </c>
      <c r="C8" s="11">
        <v>0.682772517204285</v>
      </c>
      <c r="D8" s="11">
        <v>0.0363733768463135</v>
      </c>
      <c r="E8" s="11">
        <v>10</v>
      </c>
      <c r="F8" s="11">
        <v>5</v>
      </c>
      <c r="G8" s="11">
        <v>0</v>
      </c>
      <c r="H8" s="11">
        <v>5</v>
      </c>
      <c r="I8" s="11">
        <v>1</v>
      </c>
      <c r="J8" s="11">
        <v>0.666666666666667</v>
      </c>
      <c r="K8" s="11">
        <v>0.8</v>
      </c>
      <c r="L8" s="11">
        <v>0.5</v>
      </c>
      <c r="M8" s="11">
        <v>0.5</v>
      </c>
      <c r="N8" s="11">
        <v>0.75</v>
      </c>
    </row>
    <row r="9" spans="1:14">
      <c r="A9" s="6">
        <v>45</v>
      </c>
      <c r="B9" s="7">
        <v>45</v>
      </c>
      <c r="C9" s="7">
        <v>0.688619375228882</v>
      </c>
      <c r="D9" s="7">
        <v>0.0580793619155884</v>
      </c>
      <c r="E9" s="7">
        <v>10</v>
      </c>
      <c r="F9" s="7">
        <v>5</v>
      </c>
      <c r="G9" s="7">
        <v>0</v>
      </c>
      <c r="H9" s="7">
        <v>5</v>
      </c>
      <c r="I9" s="7">
        <v>1</v>
      </c>
      <c r="J9" s="7">
        <v>0.666666666666667</v>
      </c>
      <c r="K9" s="7">
        <v>0.8</v>
      </c>
      <c r="L9" s="7">
        <v>0.5</v>
      </c>
      <c r="M9" s="7">
        <v>0.5</v>
      </c>
      <c r="N9" s="7">
        <v>0.75</v>
      </c>
    </row>
    <row r="10" spans="1:14">
      <c r="A10" s="6">
        <v>57</v>
      </c>
      <c r="B10" s="7">
        <v>57</v>
      </c>
      <c r="C10" s="7">
        <v>0.703205585479736</v>
      </c>
      <c r="D10" s="7">
        <v>0.0240179300308228</v>
      </c>
      <c r="E10" s="7">
        <v>10</v>
      </c>
      <c r="F10" s="7">
        <v>4</v>
      </c>
      <c r="G10" s="7">
        <v>0</v>
      </c>
      <c r="H10" s="7">
        <v>6</v>
      </c>
      <c r="I10" s="7">
        <v>1</v>
      </c>
      <c r="J10" s="7">
        <v>0.714285714285714</v>
      </c>
      <c r="K10" s="7">
        <v>0.833333333333333</v>
      </c>
      <c r="L10" s="7">
        <v>0.4</v>
      </c>
      <c r="M10" s="7">
        <v>0.6</v>
      </c>
      <c r="N10" s="7">
        <v>0.8</v>
      </c>
    </row>
    <row r="11" spans="1:14">
      <c r="A11" s="6">
        <v>7</v>
      </c>
      <c r="B11" s="7">
        <v>7</v>
      </c>
      <c r="C11" s="7">
        <v>0.710409045219421</v>
      </c>
      <c r="D11" s="7">
        <v>0.056043267250061</v>
      </c>
      <c r="E11" s="7">
        <v>10</v>
      </c>
      <c r="F11" s="7">
        <v>4</v>
      </c>
      <c r="G11" s="7">
        <v>0</v>
      </c>
      <c r="H11" s="7">
        <v>6</v>
      </c>
      <c r="I11" s="7">
        <v>1</v>
      </c>
      <c r="J11" s="7">
        <v>0.714285714285714</v>
      </c>
      <c r="K11" s="7">
        <v>0.833333333333333</v>
      </c>
      <c r="L11" s="7">
        <v>0.4</v>
      </c>
      <c r="M11" s="7">
        <v>0.6</v>
      </c>
      <c r="N11" s="7">
        <v>0.8</v>
      </c>
    </row>
    <row r="12" spans="1:14">
      <c r="A12" s="6">
        <v>84</v>
      </c>
      <c r="B12" s="7">
        <v>84</v>
      </c>
      <c r="C12" s="7">
        <v>0.710006833076477</v>
      </c>
      <c r="D12" s="7">
        <v>0.00908374786376953</v>
      </c>
      <c r="E12" s="7">
        <v>10</v>
      </c>
      <c r="F12" s="7">
        <v>5</v>
      </c>
      <c r="G12" s="7">
        <v>0</v>
      </c>
      <c r="H12" s="7">
        <v>5</v>
      </c>
      <c r="I12" s="7">
        <v>1</v>
      </c>
      <c r="J12" s="7">
        <v>0.666666666666667</v>
      </c>
      <c r="K12" s="7">
        <v>0.8</v>
      </c>
      <c r="L12" s="7">
        <v>0.5</v>
      </c>
      <c r="M12" s="7">
        <v>0.5</v>
      </c>
      <c r="N12" s="7">
        <v>0.75</v>
      </c>
    </row>
    <row r="13" spans="1:14">
      <c r="A13" s="6">
        <v>42</v>
      </c>
      <c r="B13" s="7">
        <v>42</v>
      </c>
      <c r="C13" s="7">
        <v>0.711386680603027</v>
      </c>
      <c r="D13" s="7">
        <v>0.0427869558334351</v>
      </c>
      <c r="E13" s="7">
        <v>10</v>
      </c>
      <c r="F13" s="7">
        <v>7</v>
      </c>
      <c r="G13" s="7">
        <v>0</v>
      </c>
      <c r="H13" s="7">
        <v>3</v>
      </c>
      <c r="I13" s="7">
        <v>1</v>
      </c>
      <c r="J13" s="7">
        <v>0.588235294117647</v>
      </c>
      <c r="K13" s="7">
        <v>0.740740740740741</v>
      </c>
      <c r="L13" s="7">
        <v>0.7</v>
      </c>
      <c r="M13" s="7">
        <v>0.3</v>
      </c>
      <c r="N13" s="7">
        <v>0.65</v>
      </c>
    </row>
    <row r="14" spans="1:14">
      <c r="A14" s="6">
        <v>67</v>
      </c>
      <c r="B14" s="7">
        <v>67</v>
      </c>
      <c r="C14" s="7">
        <v>0.726960897445679</v>
      </c>
      <c r="D14" s="7">
        <v>0.0244230031967163</v>
      </c>
      <c r="E14" s="7">
        <v>10</v>
      </c>
      <c r="F14" s="7">
        <v>7</v>
      </c>
      <c r="G14" s="7">
        <v>0</v>
      </c>
      <c r="H14" s="7">
        <v>3</v>
      </c>
      <c r="I14" s="7">
        <v>1</v>
      </c>
      <c r="J14" s="7">
        <v>0.588235294117647</v>
      </c>
      <c r="K14" s="7">
        <v>0.740740740740741</v>
      </c>
      <c r="L14" s="7">
        <v>0.7</v>
      </c>
      <c r="M14" s="7">
        <v>0.3</v>
      </c>
      <c r="N14" s="7">
        <v>0.65</v>
      </c>
    </row>
    <row r="15" spans="1:14">
      <c r="A15" s="6">
        <v>27</v>
      </c>
      <c r="B15" s="7">
        <v>27</v>
      </c>
      <c r="C15" s="7">
        <v>0.728627681732178</v>
      </c>
      <c r="D15" s="7">
        <v>0.0502829551696777</v>
      </c>
      <c r="E15" s="7">
        <v>10</v>
      </c>
      <c r="F15" s="7">
        <v>6</v>
      </c>
      <c r="G15" s="7">
        <v>0</v>
      </c>
      <c r="H15" s="7">
        <v>4</v>
      </c>
      <c r="I15" s="7">
        <v>1</v>
      </c>
      <c r="J15" s="7">
        <v>0.625</v>
      </c>
      <c r="K15" s="7">
        <v>0.769230769230769</v>
      </c>
      <c r="L15" s="7">
        <v>0.6</v>
      </c>
      <c r="M15" s="7">
        <v>0.4</v>
      </c>
      <c r="N15" s="7">
        <v>0.7</v>
      </c>
    </row>
    <row r="16" spans="1:14">
      <c r="A16" s="6">
        <v>34</v>
      </c>
      <c r="B16" s="7">
        <v>34</v>
      </c>
      <c r="C16" s="7">
        <v>0.730022192001343</v>
      </c>
      <c r="D16" s="7">
        <v>0.0320318937301636</v>
      </c>
      <c r="E16" s="7">
        <v>10</v>
      </c>
      <c r="F16" s="7">
        <v>4</v>
      </c>
      <c r="G16" s="7">
        <v>0</v>
      </c>
      <c r="H16" s="7">
        <v>6</v>
      </c>
      <c r="I16" s="7">
        <v>1</v>
      </c>
      <c r="J16" s="7">
        <v>0.714285714285714</v>
      </c>
      <c r="K16" s="7">
        <v>0.833333333333333</v>
      </c>
      <c r="L16" s="7">
        <v>0.4</v>
      </c>
      <c r="M16" s="7">
        <v>0.6</v>
      </c>
      <c r="N16" s="7">
        <v>0.8</v>
      </c>
    </row>
    <row r="17" s="2" customFormat="1" spans="1:14">
      <c r="A17" s="10">
        <v>5</v>
      </c>
      <c r="B17" s="11">
        <v>5</v>
      </c>
      <c r="C17" s="11">
        <v>0.759477138519287</v>
      </c>
      <c r="D17" s="11">
        <v>0.0228502750396729</v>
      </c>
      <c r="E17" s="11">
        <v>10</v>
      </c>
      <c r="F17" s="11">
        <v>6</v>
      </c>
      <c r="G17" s="11">
        <v>0</v>
      </c>
      <c r="H17" s="11">
        <v>4</v>
      </c>
      <c r="I17" s="11">
        <v>1</v>
      </c>
      <c r="J17" s="11">
        <v>0.625</v>
      </c>
      <c r="K17" s="11">
        <v>0.769230769230769</v>
      </c>
      <c r="L17" s="11">
        <v>0.6</v>
      </c>
      <c r="M17" s="11">
        <v>0.4</v>
      </c>
      <c r="N17" s="11">
        <v>0.7</v>
      </c>
    </row>
    <row r="18" spans="1:14">
      <c r="A18" s="6">
        <v>90</v>
      </c>
      <c r="B18" s="7">
        <v>90</v>
      </c>
      <c r="C18" s="7">
        <v>0.805208325386047</v>
      </c>
      <c r="D18" s="7">
        <v>0.158805131912231</v>
      </c>
      <c r="E18" s="7">
        <v>9</v>
      </c>
      <c r="F18" s="7">
        <v>7</v>
      </c>
      <c r="G18" s="7">
        <v>1</v>
      </c>
      <c r="H18" s="7">
        <v>3</v>
      </c>
      <c r="I18" s="7">
        <v>0.9</v>
      </c>
      <c r="J18" s="7">
        <v>0.5625</v>
      </c>
      <c r="K18" s="7">
        <v>0.692307692307692</v>
      </c>
      <c r="L18" s="7">
        <v>0.7</v>
      </c>
      <c r="M18" s="7">
        <v>0.2</v>
      </c>
      <c r="N18" s="7">
        <v>0.6</v>
      </c>
    </row>
    <row r="19" spans="1:14">
      <c r="A19" s="6">
        <v>49</v>
      </c>
      <c r="B19" s="7">
        <v>49</v>
      </c>
      <c r="C19" s="7">
        <v>0.783710598945618</v>
      </c>
      <c r="D19" s="7">
        <v>0.189907193183899</v>
      </c>
      <c r="E19" s="7">
        <v>10</v>
      </c>
      <c r="F19" s="7">
        <v>6</v>
      </c>
      <c r="G19" s="7">
        <v>0</v>
      </c>
      <c r="H19" s="7">
        <v>4</v>
      </c>
      <c r="I19" s="7">
        <v>1</v>
      </c>
      <c r="J19" s="7">
        <v>0.625</v>
      </c>
      <c r="K19" s="7">
        <v>0.769230769230769</v>
      </c>
      <c r="L19" s="7">
        <v>0.6</v>
      </c>
      <c r="M19" s="7">
        <v>0.4</v>
      </c>
      <c r="N19" s="7">
        <v>0.7</v>
      </c>
    </row>
    <row r="20" spans="1:14">
      <c r="A20" s="6">
        <v>52</v>
      </c>
      <c r="B20" s="7">
        <v>52</v>
      </c>
      <c r="C20" s="7">
        <v>0.76999843120575</v>
      </c>
      <c r="D20" s="7">
        <v>0.212963461875915</v>
      </c>
      <c r="E20" s="7">
        <v>10</v>
      </c>
      <c r="F20" s="7">
        <v>6</v>
      </c>
      <c r="G20" s="7">
        <v>0</v>
      </c>
      <c r="H20" s="7">
        <v>4</v>
      </c>
      <c r="I20" s="7">
        <v>1</v>
      </c>
      <c r="J20" s="7">
        <v>0.625</v>
      </c>
      <c r="K20" s="7">
        <v>0.769230769230769</v>
      </c>
      <c r="L20" s="7">
        <v>0.6</v>
      </c>
      <c r="M20" s="7">
        <v>0.4</v>
      </c>
      <c r="N20" s="7">
        <v>0.7</v>
      </c>
    </row>
    <row r="21" s="2" customFormat="1" spans="1:14">
      <c r="A21" s="10">
        <v>58</v>
      </c>
      <c r="B21" s="11">
        <v>58</v>
      </c>
      <c r="C21" s="11">
        <v>0.766217112541199</v>
      </c>
      <c r="D21" s="11">
        <v>0.0799874067306519</v>
      </c>
      <c r="E21" s="11">
        <v>10</v>
      </c>
      <c r="F21" s="11">
        <v>4</v>
      </c>
      <c r="G21" s="11">
        <v>0</v>
      </c>
      <c r="H21" s="11">
        <v>6</v>
      </c>
      <c r="I21" s="11">
        <v>1</v>
      </c>
      <c r="J21" s="11">
        <v>0.714285714285714</v>
      </c>
      <c r="K21" s="11">
        <v>0.833333333333333</v>
      </c>
      <c r="L21" s="11">
        <v>0.4</v>
      </c>
      <c r="M21" s="11">
        <v>0.6</v>
      </c>
      <c r="N21" s="11">
        <v>0.8</v>
      </c>
    </row>
    <row r="22" spans="1:14">
      <c r="A22" s="6">
        <v>63</v>
      </c>
      <c r="B22" s="7">
        <v>63</v>
      </c>
      <c r="C22" s="7">
        <v>0.882025837898254</v>
      </c>
      <c r="D22" s="7">
        <v>0.179218649864197</v>
      </c>
      <c r="E22" s="7">
        <v>10</v>
      </c>
      <c r="F22" s="7">
        <v>8</v>
      </c>
      <c r="G22" s="7">
        <v>0</v>
      </c>
      <c r="H22" s="7">
        <v>2</v>
      </c>
      <c r="I22" s="7">
        <v>1</v>
      </c>
      <c r="J22" s="7">
        <v>0.555555555555556</v>
      </c>
      <c r="K22" s="7">
        <v>0.714285714285714</v>
      </c>
      <c r="L22" s="7">
        <v>0.8</v>
      </c>
      <c r="M22" s="7">
        <v>0.2</v>
      </c>
      <c r="N22" s="7">
        <v>0.6</v>
      </c>
    </row>
    <row r="23" spans="1:14">
      <c r="A23" s="6">
        <v>43</v>
      </c>
      <c r="B23" s="7">
        <v>43</v>
      </c>
      <c r="C23" s="7">
        <v>0.888309717178345</v>
      </c>
      <c r="D23" s="7">
        <v>0.139370918273926</v>
      </c>
      <c r="E23" s="7">
        <v>10</v>
      </c>
      <c r="F23" s="7">
        <v>7</v>
      </c>
      <c r="G23" s="7">
        <v>0</v>
      </c>
      <c r="H23" s="7">
        <v>3</v>
      </c>
      <c r="I23" s="7">
        <v>1</v>
      </c>
      <c r="J23" s="7">
        <v>0.588235294117647</v>
      </c>
      <c r="K23" s="7">
        <v>0.740740740740741</v>
      </c>
      <c r="L23" s="7">
        <v>0.7</v>
      </c>
      <c r="M23" s="7">
        <v>0.3</v>
      </c>
      <c r="N23" s="7">
        <v>0.65</v>
      </c>
    </row>
    <row r="24" customFormat="1" spans="1:14">
      <c r="A24" s="6">
        <v>36</v>
      </c>
      <c r="B24" s="7">
        <v>36</v>
      </c>
      <c r="C24" s="7">
        <v>0.845277667045593</v>
      </c>
      <c r="D24" s="7">
        <v>0.0597842931747437</v>
      </c>
      <c r="E24" s="7">
        <v>10</v>
      </c>
      <c r="F24" s="7">
        <v>8</v>
      </c>
      <c r="G24" s="7">
        <v>0</v>
      </c>
      <c r="H24" s="7">
        <v>2</v>
      </c>
      <c r="I24" s="7">
        <v>1</v>
      </c>
      <c r="J24" s="7">
        <v>0.555555555555556</v>
      </c>
      <c r="K24" s="7">
        <v>0.714285714285714</v>
      </c>
      <c r="L24" s="7">
        <v>0.8</v>
      </c>
      <c r="M24" s="7">
        <v>0.2</v>
      </c>
      <c r="N24" s="7">
        <v>0.6</v>
      </c>
    </row>
    <row r="25" spans="3:14">
      <c r="C25" s="5">
        <f>AVERAGE(C2:C24)</f>
        <v>0.724165382592574</v>
      </c>
      <c r="D25" s="5">
        <f>AVERAGE(D2:D24)</f>
        <v>0.0769389504971711</v>
      </c>
      <c r="J25" s="5">
        <f>AVERAGE(J2:J24)</f>
        <v>0.636851479722324</v>
      </c>
      <c r="K25" s="5">
        <f>AVERAGE(K2:K24)</f>
        <v>0.775007279355105</v>
      </c>
      <c r="L25" s="5">
        <f>AVERAGE(L2:L24)</f>
        <v>0.582608695652174</v>
      </c>
      <c r="M25" s="5">
        <f>AVERAGE(M2:M24)</f>
        <v>0.41304347826087</v>
      </c>
      <c r="N25" s="5">
        <f>AVERAGE(N2:N24)</f>
        <v>0.706521739130435</v>
      </c>
    </row>
    <row r="27" spans="3:7">
      <c r="C27" s="12" t="s">
        <v>13</v>
      </c>
      <c r="D27" s="5" t="s">
        <v>14</v>
      </c>
      <c r="E27" s="5">
        <v>25</v>
      </c>
      <c r="F27" s="5">
        <v>500</v>
      </c>
      <c r="G27" s="5" t="s">
        <v>26</v>
      </c>
    </row>
    <row r="28" spans="3:7">
      <c r="C28" s="5" t="s">
        <v>15</v>
      </c>
      <c r="D28" s="5">
        <f>COUNTIF(C2:C24,"&lt;0.46")-COUNTIF(C2:C24,"&lt;0.385")</f>
        <v>0</v>
      </c>
      <c r="E28" s="5"/>
      <c r="F28" s="5"/>
      <c r="G28" s="39"/>
    </row>
    <row r="29" spans="3:9">
      <c r="C29" s="5" t="s">
        <v>16</v>
      </c>
      <c r="D29" s="5">
        <f>COUNTIF(C2:C24,"&lt;0.535")-COUNTIF(C2:C24,"&lt;0.46")</f>
        <v>0</v>
      </c>
      <c r="E29" s="5"/>
      <c r="F29" s="5"/>
      <c r="G29" s="39">
        <v>0.04</v>
      </c>
      <c r="H29">
        <v>-20</v>
      </c>
      <c r="I29">
        <v>480</v>
      </c>
    </row>
    <row r="30" s="3" customFormat="1" spans="3:9">
      <c r="C30" s="16" t="s">
        <v>17</v>
      </c>
      <c r="D30" s="16">
        <f>COUNTIF(C2:C24,"&lt;0.61")-COUNTIF(C2:C24,"&lt;0.535")</f>
        <v>3</v>
      </c>
      <c r="E30" s="16">
        <v>3</v>
      </c>
      <c r="F30" s="16"/>
      <c r="G30" s="40">
        <v>0.08</v>
      </c>
      <c r="H30" s="3">
        <v>-40</v>
      </c>
      <c r="I30" s="3">
        <v>460</v>
      </c>
    </row>
    <row r="31" spans="3:9">
      <c r="C31" s="5" t="s">
        <v>18</v>
      </c>
      <c r="D31" s="5">
        <f>COUNTIF(C2:C24,"&lt;0.685")-COUNTIF(C2:C24,"&lt;0.61")</f>
        <v>4</v>
      </c>
      <c r="E31" s="5">
        <v>5</v>
      </c>
      <c r="F31" s="5"/>
      <c r="G31" s="39">
        <v>0.12</v>
      </c>
      <c r="H31">
        <v>-60</v>
      </c>
      <c r="I31">
        <v>440</v>
      </c>
    </row>
    <row r="32" s="4" customFormat="1" spans="3:9">
      <c r="C32" s="17" t="s">
        <v>19</v>
      </c>
      <c r="D32" s="17">
        <f>COUNTIF(C2:C24,"&lt;0.76")-COUNTIF(C2:C24,"&lt;0.685")</f>
        <v>9</v>
      </c>
      <c r="E32" s="17">
        <v>9</v>
      </c>
      <c r="G32" s="41">
        <v>0.16</v>
      </c>
      <c r="H32" s="42">
        <v>-80</v>
      </c>
      <c r="I32" s="42">
        <v>420</v>
      </c>
    </row>
    <row r="33" spans="3:5">
      <c r="C33" s="5" t="s">
        <v>20</v>
      </c>
      <c r="D33" s="5">
        <f>COUNTIF(C2:C24,"&lt;0.835")-COUNTIF(C2:C24,"&lt;0.76")</f>
        <v>4</v>
      </c>
      <c r="E33" s="5">
        <v>5</v>
      </c>
    </row>
    <row r="34" s="3" customFormat="1" spans="3:5">
      <c r="C34" s="16" t="s">
        <v>21</v>
      </c>
      <c r="D34" s="16">
        <f>COUNTIF(C2:C24,"&lt;0.91")-COUNTIF(C2:C24,"&lt;0.835")</f>
        <v>3</v>
      </c>
      <c r="E34" s="16">
        <v>3</v>
      </c>
    </row>
    <row r="35" spans="3:5">
      <c r="C35" s="5" t="s">
        <v>22</v>
      </c>
      <c r="D35" s="5">
        <f>COUNTIF(C2:C24,"&lt;0.985")-COUNTIF(C2:C24,"&lt;0.91")</f>
        <v>0</v>
      </c>
      <c r="E35" s="5"/>
    </row>
    <row r="36" spans="3:5">
      <c r="C36" s="5" t="s">
        <v>23</v>
      </c>
      <c r="D36" s="5">
        <f>COUNTIF(C2:C24,"&lt;1.06")-COUNTIF(C2:C24,"&lt;0.985")</f>
        <v>0</v>
      </c>
      <c r="E36" s="5"/>
    </row>
    <row r="37" spans="3:5">
      <c r="C37" s="5" t="s">
        <v>24</v>
      </c>
      <c r="D37" s="5">
        <f>COUNTIF(C2:C24,"&lt;1.135")-COUNTIF(C2:C24,"&lt;1.06")</f>
        <v>0</v>
      </c>
      <c r="E37" s="5"/>
    </row>
    <row r="38" spans="3:5">
      <c r="C38" s="5" t="s">
        <v>25</v>
      </c>
      <c r="D38" s="5">
        <f>COUNTIF(C2:C24,"&lt;1.21")-COUNTIF(C2:C24,"&lt;1.135")</f>
        <v>0</v>
      </c>
      <c r="E38" s="5"/>
    </row>
    <row r="39" spans="6:7">
      <c r="F39" s="5">
        <v>0.57</v>
      </c>
      <c r="G39" s="5">
        <v>0.041</v>
      </c>
    </row>
    <row r="40" spans="6:7">
      <c r="F40" s="5">
        <v>0.725</v>
      </c>
      <c r="G40" s="5">
        <v>0.076</v>
      </c>
    </row>
    <row r="41" spans="6:7">
      <c r="F41" s="5">
        <v>0.801</v>
      </c>
      <c r="G41" s="5">
        <v>0.094</v>
      </c>
    </row>
  </sheetData>
  <pageMargins left="0.75" right="0.75" top="1" bottom="1" header="0.5" footer="0.5"/>
  <headerFooter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0"/>
  <sheetViews>
    <sheetView topLeftCell="A22" workbookViewId="0">
      <selection activeCell="H28" sqref="H28:I51"/>
    </sheetView>
  </sheetViews>
  <sheetFormatPr defaultColWidth="9" defaultRowHeight="13.5"/>
  <cols>
    <col min="3" max="4" width="23.3833333333333" customWidth="1"/>
    <col min="8" max="9" width="19.6333333333333" customWidth="1"/>
    <col min="10" max="14" width="12.6333333333333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="2" customFormat="1" spans="1:14">
      <c r="A2" s="10">
        <v>0</v>
      </c>
      <c r="B2" s="36">
        <v>0</v>
      </c>
      <c r="C2" s="36">
        <v>0.385983467102051</v>
      </c>
      <c r="D2" s="36">
        <v>0.400498867034912</v>
      </c>
      <c r="E2" s="36">
        <v>10</v>
      </c>
      <c r="F2" s="36">
        <v>4</v>
      </c>
      <c r="G2" s="36">
        <v>0</v>
      </c>
      <c r="H2" s="36">
        <v>6</v>
      </c>
      <c r="I2" s="36">
        <v>1</v>
      </c>
      <c r="J2" s="36">
        <v>0.714285714285714</v>
      </c>
      <c r="K2" s="36">
        <v>0.833333333333333</v>
      </c>
      <c r="L2" s="36">
        <v>0.4</v>
      </c>
      <c r="M2" s="36">
        <v>0.6</v>
      </c>
      <c r="N2" s="36">
        <v>0.8</v>
      </c>
    </row>
    <row r="3" s="2" customFormat="1" spans="1:14">
      <c r="A3" s="10">
        <v>1</v>
      </c>
      <c r="B3" s="36">
        <v>1</v>
      </c>
      <c r="C3" s="36">
        <v>0.408030271530151</v>
      </c>
      <c r="D3" s="36">
        <v>0.0389866828918457</v>
      </c>
      <c r="E3" s="36">
        <v>10</v>
      </c>
      <c r="F3" s="36">
        <v>4</v>
      </c>
      <c r="G3" s="36">
        <v>0</v>
      </c>
      <c r="H3" s="36">
        <v>6</v>
      </c>
      <c r="I3" s="36">
        <v>1</v>
      </c>
      <c r="J3" s="36">
        <v>0.714285714285714</v>
      </c>
      <c r="K3" s="36">
        <v>0.833333333333333</v>
      </c>
      <c r="L3" s="36">
        <v>0.4</v>
      </c>
      <c r="M3" s="36">
        <v>0.6</v>
      </c>
      <c r="N3" s="36">
        <v>0.8</v>
      </c>
    </row>
    <row r="4" s="2" customFormat="1" spans="1:14">
      <c r="A4" s="10">
        <v>87</v>
      </c>
      <c r="B4" s="11">
        <v>87</v>
      </c>
      <c r="C4" s="11">
        <v>0.426350593566894</v>
      </c>
      <c r="D4" s="11">
        <v>0.0639957189559937</v>
      </c>
      <c r="E4" s="11">
        <v>10</v>
      </c>
      <c r="F4" s="11">
        <v>7</v>
      </c>
      <c r="G4" s="11">
        <v>0</v>
      </c>
      <c r="H4" s="11">
        <v>3</v>
      </c>
      <c r="I4" s="11">
        <v>1</v>
      </c>
      <c r="J4" s="11">
        <v>0.588235294117647</v>
      </c>
      <c r="K4" s="11">
        <v>0.740740740740741</v>
      </c>
      <c r="L4" s="11">
        <v>0.7</v>
      </c>
      <c r="M4" s="11">
        <v>0.3</v>
      </c>
      <c r="N4" s="11">
        <v>0.65</v>
      </c>
    </row>
    <row r="5" s="2" customFormat="1" spans="1:14">
      <c r="A5" s="10">
        <v>70</v>
      </c>
      <c r="B5" s="11">
        <v>70</v>
      </c>
      <c r="C5" s="11">
        <v>0.448178768157959</v>
      </c>
      <c r="D5" s="11">
        <v>0.033928632736206</v>
      </c>
      <c r="E5" s="11">
        <v>10</v>
      </c>
      <c r="F5" s="11">
        <v>5</v>
      </c>
      <c r="G5" s="11">
        <v>0</v>
      </c>
      <c r="H5" s="11">
        <v>5</v>
      </c>
      <c r="I5" s="11">
        <v>1</v>
      </c>
      <c r="J5" s="11">
        <v>0.666666666666667</v>
      </c>
      <c r="K5" s="11">
        <v>0.8</v>
      </c>
      <c r="L5" s="11">
        <v>0.5</v>
      </c>
      <c r="M5" s="11">
        <v>0.5</v>
      </c>
      <c r="N5" s="11">
        <v>0.75</v>
      </c>
    </row>
    <row r="6" s="2" customFormat="1" spans="1:14">
      <c r="A6" s="10">
        <v>24</v>
      </c>
      <c r="B6" s="11">
        <v>24</v>
      </c>
      <c r="C6" s="11">
        <v>0.466872215270996</v>
      </c>
      <c r="D6" s="11">
        <v>0.0282845497131348</v>
      </c>
      <c r="E6" s="11">
        <v>10</v>
      </c>
      <c r="F6" s="11">
        <v>8</v>
      </c>
      <c r="G6" s="11">
        <v>0</v>
      </c>
      <c r="H6" s="11">
        <v>2</v>
      </c>
      <c r="I6" s="11">
        <v>1</v>
      </c>
      <c r="J6" s="11">
        <v>0.555555555555556</v>
      </c>
      <c r="K6" s="11">
        <v>0.714285714285714</v>
      </c>
      <c r="L6" s="11">
        <v>0.8</v>
      </c>
      <c r="M6" s="11">
        <v>0.2</v>
      </c>
      <c r="N6" s="11">
        <v>0.6</v>
      </c>
    </row>
    <row r="7" s="2" customFormat="1" spans="1:14">
      <c r="A7" s="10">
        <v>59</v>
      </c>
      <c r="B7" s="11">
        <v>59</v>
      </c>
      <c r="C7" s="11">
        <v>0.475740194320679</v>
      </c>
      <c r="D7" s="11">
        <v>0.0055694580078125</v>
      </c>
      <c r="E7" s="11">
        <v>10</v>
      </c>
      <c r="F7" s="11">
        <v>6</v>
      </c>
      <c r="G7" s="11">
        <v>0</v>
      </c>
      <c r="H7" s="11">
        <v>4</v>
      </c>
      <c r="I7" s="11">
        <v>1</v>
      </c>
      <c r="J7" s="11">
        <v>0.625</v>
      </c>
      <c r="K7" s="11">
        <v>0.769230769230769</v>
      </c>
      <c r="L7" s="11">
        <v>0.6</v>
      </c>
      <c r="M7" s="11">
        <v>0.4</v>
      </c>
      <c r="N7" s="11">
        <v>0.7</v>
      </c>
    </row>
    <row r="8" s="2" customFormat="1" spans="1:14">
      <c r="A8" s="10">
        <v>85</v>
      </c>
      <c r="B8" s="11">
        <v>85</v>
      </c>
      <c r="C8" s="11">
        <v>0.517606735229492</v>
      </c>
      <c r="D8" s="11">
        <v>0.0504281520843506</v>
      </c>
      <c r="E8" s="11">
        <v>10</v>
      </c>
      <c r="F8" s="11">
        <v>6</v>
      </c>
      <c r="G8" s="11">
        <v>0</v>
      </c>
      <c r="H8" s="11">
        <v>4</v>
      </c>
      <c r="I8" s="11">
        <v>1</v>
      </c>
      <c r="J8" s="11">
        <v>0.625</v>
      </c>
      <c r="K8" s="11">
        <v>0.769230769230769</v>
      </c>
      <c r="L8" s="11">
        <v>0.6</v>
      </c>
      <c r="M8" s="11">
        <v>0.4</v>
      </c>
      <c r="N8" s="11">
        <v>0.7</v>
      </c>
    </row>
    <row r="9" s="26" customFormat="1" spans="1:14">
      <c r="A9" s="27">
        <v>20</v>
      </c>
      <c r="B9" s="28">
        <v>20</v>
      </c>
      <c r="C9" s="28">
        <v>0.523208141326904</v>
      </c>
      <c r="D9" s="28">
        <v>0.0386615991592407</v>
      </c>
      <c r="E9" s="28">
        <v>10</v>
      </c>
      <c r="F9" s="28">
        <v>4</v>
      </c>
      <c r="G9" s="28">
        <v>0</v>
      </c>
      <c r="H9" s="28">
        <v>6</v>
      </c>
      <c r="I9" s="28">
        <v>1</v>
      </c>
      <c r="J9" s="28">
        <v>0.714285714285714</v>
      </c>
      <c r="K9" s="28">
        <v>0.833333333333333</v>
      </c>
      <c r="L9" s="28">
        <v>0.4</v>
      </c>
      <c r="M9" s="28">
        <v>0.6</v>
      </c>
      <c r="N9" s="28">
        <v>0.8</v>
      </c>
    </row>
    <row r="10" s="2" customFormat="1" spans="1:14">
      <c r="A10" s="10">
        <v>91</v>
      </c>
      <c r="B10" s="11">
        <v>91</v>
      </c>
      <c r="C10" s="11">
        <v>0.553886651992798</v>
      </c>
      <c r="D10" s="11">
        <v>0.0149658918380737</v>
      </c>
      <c r="E10" s="11">
        <v>10</v>
      </c>
      <c r="F10" s="11">
        <v>6</v>
      </c>
      <c r="G10" s="11">
        <v>0</v>
      </c>
      <c r="H10" s="11">
        <v>4</v>
      </c>
      <c r="I10" s="11">
        <v>1</v>
      </c>
      <c r="J10" s="11">
        <v>0.625</v>
      </c>
      <c r="K10" s="11">
        <v>0.769230769230769</v>
      </c>
      <c r="L10" s="11">
        <v>0.6</v>
      </c>
      <c r="M10" s="11">
        <v>0.4</v>
      </c>
      <c r="N10" s="11">
        <v>0.7</v>
      </c>
    </row>
    <row r="11" s="2" customFormat="1" spans="1:14">
      <c r="A11" s="10">
        <v>28</v>
      </c>
      <c r="B11" s="11">
        <v>28</v>
      </c>
      <c r="C11" s="11">
        <v>0.567909240722656</v>
      </c>
      <c r="D11" s="11">
        <v>0.0131438970565796</v>
      </c>
      <c r="E11" s="11">
        <v>10</v>
      </c>
      <c r="F11" s="11">
        <v>6</v>
      </c>
      <c r="G11" s="11">
        <v>0</v>
      </c>
      <c r="H11" s="11">
        <v>4</v>
      </c>
      <c r="I11" s="11">
        <v>1</v>
      </c>
      <c r="J11" s="11">
        <v>0.625</v>
      </c>
      <c r="K11" s="11">
        <v>0.769230769230769</v>
      </c>
      <c r="L11" s="11">
        <v>0.6</v>
      </c>
      <c r="M11" s="11">
        <v>0.4</v>
      </c>
      <c r="N11" s="11">
        <v>0.7</v>
      </c>
    </row>
    <row r="12" s="26" customFormat="1" spans="1:14">
      <c r="A12" s="27">
        <v>12</v>
      </c>
      <c r="B12" s="28">
        <v>12</v>
      </c>
      <c r="C12" s="28">
        <v>0.578823804855347</v>
      </c>
      <c r="D12" s="28">
        <v>0.00784742832183838</v>
      </c>
      <c r="E12" s="28">
        <v>10</v>
      </c>
      <c r="F12" s="28">
        <v>7</v>
      </c>
      <c r="G12" s="28">
        <v>0</v>
      </c>
      <c r="H12" s="28">
        <v>3</v>
      </c>
      <c r="I12" s="28">
        <v>1</v>
      </c>
      <c r="J12" s="28">
        <v>0.588235294117647</v>
      </c>
      <c r="K12" s="28">
        <v>0.740740740740741</v>
      </c>
      <c r="L12" s="28">
        <v>0.7</v>
      </c>
      <c r="M12" s="28">
        <v>0.3</v>
      </c>
      <c r="N12" s="28">
        <v>0.65</v>
      </c>
    </row>
    <row r="13" s="26" customFormat="1" spans="1:14">
      <c r="A13" s="27">
        <v>69</v>
      </c>
      <c r="B13" s="28">
        <v>69</v>
      </c>
      <c r="C13" s="28">
        <v>0.590951204299927</v>
      </c>
      <c r="D13" s="28">
        <v>0.0433201789855957</v>
      </c>
      <c r="E13" s="28">
        <v>10</v>
      </c>
      <c r="F13" s="28">
        <v>6</v>
      </c>
      <c r="G13" s="28">
        <v>0</v>
      </c>
      <c r="H13" s="28">
        <v>4</v>
      </c>
      <c r="I13" s="28">
        <v>1</v>
      </c>
      <c r="J13" s="28">
        <v>0.625</v>
      </c>
      <c r="K13" s="28">
        <v>0.769230769230769</v>
      </c>
      <c r="L13" s="28">
        <v>0.6</v>
      </c>
      <c r="M13" s="28">
        <v>0.4</v>
      </c>
      <c r="N13" s="28">
        <v>0.7</v>
      </c>
    </row>
    <row r="14" s="26" customFormat="1" spans="1:14">
      <c r="A14" s="27">
        <v>19</v>
      </c>
      <c r="B14" s="28">
        <v>19</v>
      </c>
      <c r="C14" s="28">
        <v>0.606020212173462</v>
      </c>
      <c r="D14" s="28">
        <v>0.0171260833740234</v>
      </c>
      <c r="E14" s="28">
        <v>10</v>
      </c>
      <c r="F14" s="28">
        <v>5</v>
      </c>
      <c r="G14" s="28">
        <v>0</v>
      </c>
      <c r="H14" s="28">
        <v>5</v>
      </c>
      <c r="I14" s="28">
        <v>1</v>
      </c>
      <c r="J14" s="28">
        <v>0.666666666666667</v>
      </c>
      <c r="K14" s="28">
        <v>0.8</v>
      </c>
      <c r="L14" s="28">
        <v>0.5</v>
      </c>
      <c r="M14" s="28">
        <v>0.5</v>
      </c>
      <c r="N14" s="28">
        <v>0.75</v>
      </c>
    </row>
    <row r="15" s="26" customFormat="1" spans="1:14">
      <c r="A15" s="27">
        <v>62</v>
      </c>
      <c r="B15" s="28">
        <v>62</v>
      </c>
      <c r="C15" s="28">
        <v>0.626335144042969</v>
      </c>
      <c r="D15" s="28">
        <v>0.0125883817672729</v>
      </c>
      <c r="E15" s="28">
        <v>10</v>
      </c>
      <c r="F15" s="28">
        <v>8</v>
      </c>
      <c r="G15" s="28">
        <v>0</v>
      </c>
      <c r="H15" s="28">
        <v>2</v>
      </c>
      <c r="I15" s="28">
        <v>1</v>
      </c>
      <c r="J15" s="28">
        <v>0.555555555555556</v>
      </c>
      <c r="K15" s="28">
        <v>0.714285714285714</v>
      </c>
      <c r="L15" s="28">
        <v>0.8</v>
      </c>
      <c r="M15" s="28">
        <v>0.2</v>
      </c>
      <c r="N15" s="28">
        <v>0.6</v>
      </c>
    </row>
    <row r="16" s="2" customFormat="1" spans="1:14">
      <c r="A16" s="10">
        <v>3</v>
      </c>
      <c r="B16" s="11">
        <v>3</v>
      </c>
      <c r="C16" s="11">
        <v>0.65697968006134</v>
      </c>
      <c r="D16" s="11">
        <v>0.0191965103149414</v>
      </c>
      <c r="E16" s="11">
        <v>10</v>
      </c>
      <c r="F16" s="11">
        <v>6</v>
      </c>
      <c r="G16" s="11">
        <v>0</v>
      </c>
      <c r="H16" s="11">
        <v>4</v>
      </c>
      <c r="I16" s="11">
        <v>1</v>
      </c>
      <c r="J16" s="11">
        <v>0.625</v>
      </c>
      <c r="K16" s="11">
        <v>0.769230769230769</v>
      </c>
      <c r="L16" s="11">
        <v>0.6</v>
      </c>
      <c r="M16" s="11">
        <v>0.4</v>
      </c>
      <c r="N16" s="11">
        <v>0.7</v>
      </c>
    </row>
    <row r="17" s="26" customFormat="1" spans="1:14">
      <c r="A17" s="27">
        <v>77</v>
      </c>
      <c r="B17" s="28">
        <v>77</v>
      </c>
      <c r="C17" s="28">
        <v>0.663548707962036</v>
      </c>
      <c r="D17" s="28">
        <v>0.0263123512268066</v>
      </c>
      <c r="E17" s="28">
        <v>10</v>
      </c>
      <c r="F17" s="28">
        <v>7</v>
      </c>
      <c r="G17" s="28">
        <v>0</v>
      </c>
      <c r="H17" s="28">
        <v>3</v>
      </c>
      <c r="I17" s="28">
        <v>1</v>
      </c>
      <c r="J17" s="28">
        <v>0.588235294117647</v>
      </c>
      <c r="K17" s="28">
        <v>0.740740740740741</v>
      </c>
      <c r="L17" s="28">
        <v>0.7</v>
      </c>
      <c r="M17" s="28">
        <v>0.3</v>
      </c>
      <c r="N17" s="28">
        <v>0.65</v>
      </c>
    </row>
    <row r="18" s="26" customFormat="1" spans="1:14">
      <c r="A18" s="27">
        <v>11</v>
      </c>
      <c r="B18" s="28">
        <v>11</v>
      </c>
      <c r="C18" s="28">
        <v>0.682506084442139</v>
      </c>
      <c r="D18" s="28">
        <v>0.0313220024108887</v>
      </c>
      <c r="E18" s="28">
        <v>10</v>
      </c>
      <c r="F18" s="28">
        <v>6</v>
      </c>
      <c r="G18" s="28">
        <v>0</v>
      </c>
      <c r="H18" s="28">
        <v>4</v>
      </c>
      <c r="I18" s="28">
        <v>1</v>
      </c>
      <c r="J18" s="28">
        <v>0.625</v>
      </c>
      <c r="K18" s="28">
        <v>0.769230769230769</v>
      </c>
      <c r="L18" s="28">
        <v>0.6</v>
      </c>
      <c r="M18" s="28">
        <v>0.4</v>
      </c>
      <c r="N18" s="28">
        <v>0.7</v>
      </c>
    </row>
    <row r="19" s="26" customFormat="1" spans="1:14">
      <c r="A19" s="27">
        <v>57</v>
      </c>
      <c r="B19" s="28">
        <v>57</v>
      </c>
      <c r="C19" s="28">
        <v>0.703205585479736</v>
      </c>
      <c r="D19" s="28">
        <v>0.0240179300308228</v>
      </c>
      <c r="E19" s="28">
        <v>10</v>
      </c>
      <c r="F19" s="28">
        <v>4</v>
      </c>
      <c r="G19" s="28">
        <v>0</v>
      </c>
      <c r="H19" s="28">
        <v>6</v>
      </c>
      <c r="I19" s="28">
        <v>1</v>
      </c>
      <c r="J19" s="28">
        <v>0.714285714285714</v>
      </c>
      <c r="K19" s="28">
        <v>0.833333333333333</v>
      </c>
      <c r="L19" s="28">
        <v>0.4</v>
      </c>
      <c r="M19" s="28">
        <v>0.6</v>
      </c>
      <c r="N19" s="28">
        <v>0.8</v>
      </c>
    </row>
    <row r="20" s="26" customFormat="1" spans="1:14">
      <c r="A20" s="27">
        <v>84</v>
      </c>
      <c r="B20" s="28">
        <v>84</v>
      </c>
      <c r="C20" s="28">
        <v>0.710006833076477</v>
      </c>
      <c r="D20" s="28">
        <v>0.00908374786376953</v>
      </c>
      <c r="E20" s="28">
        <v>10</v>
      </c>
      <c r="F20" s="28">
        <v>5</v>
      </c>
      <c r="G20" s="28">
        <v>0</v>
      </c>
      <c r="H20" s="28">
        <v>5</v>
      </c>
      <c r="I20" s="28">
        <v>1</v>
      </c>
      <c r="J20" s="28">
        <v>0.666666666666667</v>
      </c>
      <c r="K20" s="28">
        <v>0.8</v>
      </c>
      <c r="L20" s="28">
        <v>0.5</v>
      </c>
      <c r="M20" s="28">
        <v>0.5</v>
      </c>
      <c r="N20" s="28">
        <v>0.75</v>
      </c>
    </row>
    <row r="21" s="26" customFormat="1" spans="1:14">
      <c r="A21" s="27">
        <v>67</v>
      </c>
      <c r="B21" s="28">
        <v>67</v>
      </c>
      <c r="C21" s="28">
        <v>0.726960897445679</v>
      </c>
      <c r="D21" s="28">
        <v>0.0244230031967163</v>
      </c>
      <c r="E21" s="28">
        <v>10</v>
      </c>
      <c r="F21" s="28">
        <v>7</v>
      </c>
      <c r="G21" s="28">
        <v>0</v>
      </c>
      <c r="H21" s="28">
        <v>3</v>
      </c>
      <c r="I21" s="28">
        <v>1</v>
      </c>
      <c r="J21" s="28">
        <v>0.588235294117647</v>
      </c>
      <c r="K21" s="28">
        <v>0.740740740740741</v>
      </c>
      <c r="L21" s="28">
        <v>0.7</v>
      </c>
      <c r="M21" s="28">
        <v>0.3</v>
      </c>
      <c r="N21" s="28">
        <v>0.65</v>
      </c>
    </row>
    <row r="22" s="26" customFormat="1" spans="1:14">
      <c r="A22" s="27">
        <v>65</v>
      </c>
      <c r="B22" s="28">
        <v>65</v>
      </c>
      <c r="C22" s="28">
        <v>0.745096802711487</v>
      </c>
      <c r="D22" s="28">
        <v>0.034243106842041</v>
      </c>
      <c r="E22" s="28">
        <v>10</v>
      </c>
      <c r="F22" s="28">
        <v>4</v>
      </c>
      <c r="G22" s="28">
        <v>0</v>
      </c>
      <c r="H22" s="28">
        <v>6</v>
      </c>
      <c r="I22" s="28">
        <v>1</v>
      </c>
      <c r="J22" s="28">
        <v>0.714285714285714</v>
      </c>
      <c r="K22" s="28">
        <v>0.833333333333333</v>
      </c>
      <c r="L22" s="28">
        <v>0.4</v>
      </c>
      <c r="M22" s="28">
        <v>0.6</v>
      </c>
      <c r="N22" s="28">
        <v>0.8</v>
      </c>
    </row>
    <row r="23" s="26" customFormat="1" spans="1:14">
      <c r="A23" s="27">
        <v>5</v>
      </c>
      <c r="B23" s="28">
        <v>5</v>
      </c>
      <c r="C23" s="28">
        <v>0.759477138519287</v>
      </c>
      <c r="D23" s="28">
        <v>0.0228502750396729</v>
      </c>
      <c r="E23" s="28">
        <v>10</v>
      </c>
      <c r="F23" s="28">
        <v>6</v>
      </c>
      <c r="G23" s="28">
        <v>0</v>
      </c>
      <c r="H23" s="28">
        <v>4</v>
      </c>
      <c r="I23" s="28">
        <v>1</v>
      </c>
      <c r="J23" s="28">
        <v>0.625</v>
      </c>
      <c r="K23" s="28">
        <v>0.769230769230769</v>
      </c>
      <c r="L23" s="28">
        <v>0.6</v>
      </c>
      <c r="M23" s="28">
        <v>0.4</v>
      </c>
      <c r="N23" s="28">
        <v>0.7</v>
      </c>
    </row>
    <row r="24" s="26" customFormat="1" spans="1:14">
      <c r="A24" s="27">
        <v>81</v>
      </c>
      <c r="B24" s="28">
        <v>81</v>
      </c>
      <c r="C24" s="28">
        <v>0.777614712715149</v>
      </c>
      <c r="D24" s="28">
        <v>0.0385898351669312</v>
      </c>
      <c r="E24" s="28">
        <v>10</v>
      </c>
      <c r="F24" s="28">
        <v>4</v>
      </c>
      <c r="G24" s="28">
        <v>0</v>
      </c>
      <c r="H24" s="28">
        <v>6</v>
      </c>
      <c r="I24" s="28">
        <v>1</v>
      </c>
      <c r="J24" s="28">
        <v>0.714285714285714</v>
      </c>
      <c r="K24" s="28">
        <v>0.833333333333333</v>
      </c>
      <c r="L24" s="28">
        <v>0.4</v>
      </c>
      <c r="M24" s="28">
        <v>0.6</v>
      </c>
      <c r="N24" s="28">
        <v>0.8</v>
      </c>
    </row>
    <row r="25" spans="3:14">
      <c r="C25" s="5">
        <f>AVERAGE(C2:C24)</f>
        <v>0.591360569000244</v>
      </c>
      <c r="D25" s="5">
        <f>AVERAGE(D2:D24)</f>
        <v>0.0434514906095422</v>
      </c>
      <c r="J25" s="5">
        <f>AVERAGE(J2:J24)</f>
        <v>0.641294198838956</v>
      </c>
      <c r="K25" s="5">
        <f>AVERAGE(K2:K24)</f>
        <v>0.780233936755676</v>
      </c>
      <c r="L25" s="5">
        <f>AVERAGE(L2:L24)</f>
        <v>0.569565217391304</v>
      </c>
      <c r="M25" s="5">
        <f>AVERAGE(M2:M24)</f>
        <v>0.430434782608696</v>
      </c>
      <c r="N25" s="5">
        <f>AVERAGE(N2:N24)</f>
        <v>0.715217391304348</v>
      </c>
    </row>
    <row r="27" spans="3:12">
      <c r="C27" s="12" t="s">
        <v>13</v>
      </c>
      <c r="D27" s="5" t="s">
        <v>14</v>
      </c>
      <c r="E27" s="5"/>
      <c r="H27" s="12" t="s">
        <v>13</v>
      </c>
      <c r="I27" s="5" t="s">
        <v>14</v>
      </c>
      <c r="J27" s="13" t="s">
        <v>26</v>
      </c>
      <c r="K27" s="14"/>
      <c r="L27" s="14"/>
    </row>
    <row r="28" s="14" customFormat="1" spans="3:10">
      <c r="C28" s="13" t="s">
        <v>27</v>
      </c>
      <c r="D28" s="13">
        <f>COUNTIF(C2:C24,"&lt;0.399")-COUNTIF(C2:C24,"&lt;0.385")</f>
        <v>1</v>
      </c>
      <c r="E28" s="13"/>
      <c r="H28" s="13" t="s">
        <v>28</v>
      </c>
      <c r="I28" s="13">
        <f>COUNTIF(C2:C24,"&lt;0.402")-COUNTIF(C2:C24,"&lt;0.385")</f>
        <v>1</v>
      </c>
      <c r="J28" s="15"/>
    </row>
    <row r="29" spans="3:13">
      <c r="C29" s="5" t="s">
        <v>29</v>
      </c>
      <c r="D29" s="5">
        <f>COUNTIF(C2:C24,"&lt;0.413")-COUNTIF(C2:C24,"&lt;0.399")</f>
        <v>1</v>
      </c>
      <c r="E29" s="5"/>
      <c r="H29" s="5" t="s">
        <v>30</v>
      </c>
      <c r="I29" s="5">
        <f>COUNTIF(C2:C24,"&lt;0.419")-COUNTIF(C2:C24,"&lt;0.402")</f>
        <v>1</v>
      </c>
      <c r="J29" s="15">
        <v>0.04</v>
      </c>
      <c r="K29" s="14">
        <v>-20</v>
      </c>
      <c r="L29" s="14">
        <v>480</v>
      </c>
      <c r="M29" s="14">
        <v>24</v>
      </c>
    </row>
    <row r="30" s="14" customFormat="1" spans="3:13">
      <c r="C30" s="13" t="s">
        <v>31</v>
      </c>
      <c r="D30" s="13">
        <f>COUNTIF(C2:C24,"&lt;0.427")-COUNTIF(C2:C24,"&lt;0.413")</f>
        <v>1</v>
      </c>
      <c r="E30" s="13">
        <v>3</v>
      </c>
      <c r="F30" s="13">
        <v>2</v>
      </c>
      <c r="H30" s="13" t="s">
        <v>32</v>
      </c>
      <c r="I30" s="13">
        <f>COUNTIF(C2:C24,"&lt;0.436")-COUNTIF(C2:C24,"&lt;0.419")</f>
        <v>1</v>
      </c>
      <c r="J30" s="15">
        <v>0.08</v>
      </c>
      <c r="K30" s="14">
        <v>-40</v>
      </c>
      <c r="L30" s="14">
        <v>460</v>
      </c>
      <c r="M30" s="14">
        <v>23</v>
      </c>
    </row>
    <row r="31" s="14" customFormat="1" spans="3:13">
      <c r="C31" s="13" t="s">
        <v>33</v>
      </c>
      <c r="D31" s="13">
        <f>COUNTIF(C2:C24,"&lt;0.441")-COUNTIF(C2:C24,"&lt;0.427")</f>
        <v>0</v>
      </c>
      <c r="E31" s="13">
        <v>5</v>
      </c>
      <c r="F31" s="13">
        <v>5</v>
      </c>
      <c r="H31" s="13" t="s">
        <v>34</v>
      </c>
      <c r="I31" s="13">
        <f>COUNTIF(C2:C24,"&lt;0.453")-COUNTIF(C2:C24,"&lt;0.436")</f>
        <v>1</v>
      </c>
      <c r="J31" s="15">
        <v>0.12</v>
      </c>
      <c r="K31" s="14">
        <v>-60</v>
      </c>
      <c r="L31" s="14">
        <v>440</v>
      </c>
      <c r="M31" s="14">
        <v>22</v>
      </c>
    </row>
    <row r="32" s="14" customFormat="1" spans="3:13">
      <c r="C32" s="13" t="s">
        <v>35</v>
      </c>
      <c r="D32" s="13">
        <f>COUNTIF(C2:C24,"&lt;0.455")-COUNTIF(C2:C24,"&lt;0.441")</f>
        <v>1</v>
      </c>
      <c r="E32" s="13">
        <v>9</v>
      </c>
      <c r="F32" s="13">
        <v>7</v>
      </c>
      <c r="H32" s="13" t="s">
        <v>36</v>
      </c>
      <c r="I32" s="13">
        <f>COUNTIF(C2:C24,"&lt;0.47")-COUNTIF(C2:C24,"&lt;0.453")</f>
        <v>1</v>
      </c>
      <c r="J32" s="15">
        <v>0.16</v>
      </c>
      <c r="K32" s="18">
        <v>-80</v>
      </c>
      <c r="L32" s="18">
        <v>420</v>
      </c>
      <c r="M32" s="14">
        <v>21</v>
      </c>
    </row>
    <row r="33" s="14" customFormat="1" spans="3:9">
      <c r="C33" s="13" t="s">
        <v>37</v>
      </c>
      <c r="D33" s="13">
        <f>COUNTIF(C2:C24,"&lt;0.469")-COUNTIF(C2:C24,"&lt;0.455")</f>
        <v>1</v>
      </c>
      <c r="E33" s="13">
        <v>5</v>
      </c>
      <c r="F33" s="13">
        <v>5</v>
      </c>
      <c r="H33" s="13" t="s">
        <v>38</v>
      </c>
      <c r="I33" s="13">
        <f>COUNTIF(C2:C24,"&lt;0.487")-COUNTIF(C2:C24,"&lt;0.47")</f>
        <v>1</v>
      </c>
    </row>
    <row r="34" s="14" customFormat="1" spans="3:9">
      <c r="C34" s="13" t="s">
        <v>39</v>
      </c>
      <c r="D34" s="13">
        <f>COUNTIF(C2:C24,"&lt;0.483")-COUNTIF(C2:C24,"&lt;0.469")</f>
        <v>1</v>
      </c>
      <c r="E34" s="13">
        <v>3</v>
      </c>
      <c r="F34" s="13">
        <v>2</v>
      </c>
      <c r="H34" s="13" t="s">
        <v>40</v>
      </c>
      <c r="I34" s="13">
        <f>COUNTIF(C2:C24,"&lt;0.504")-COUNTIF(C2:C24,"&lt;0.487")</f>
        <v>0</v>
      </c>
    </row>
    <row r="35" spans="3:11">
      <c r="C35" s="5" t="s">
        <v>41</v>
      </c>
      <c r="D35" s="5">
        <f>COUNTIF(C2:C24,"&lt;0.497")-COUNTIF(C2:C24,"&lt;0.483")</f>
        <v>0</v>
      </c>
      <c r="E35" s="5"/>
      <c r="H35" s="5" t="s">
        <v>42</v>
      </c>
      <c r="I35" s="5">
        <f>COUNTIF(C2:C24,"&lt;0.521")-COUNTIF(C2:C24,"&lt;0.504")</f>
        <v>1</v>
      </c>
      <c r="J35" s="5">
        <v>0.57</v>
      </c>
      <c r="K35" s="5">
        <v>0.041</v>
      </c>
    </row>
    <row r="36" spans="3:11">
      <c r="C36" s="5" t="s">
        <v>43</v>
      </c>
      <c r="D36" s="5">
        <f>COUNTIF(C2:C24,"&lt;0.511")-COUNTIF(C2:C24,"&lt;0.497")</f>
        <v>0</v>
      </c>
      <c r="E36" s="5"/>
      <c r="H36" s="5" t="s">
        <v>44</v>
      </c>
      <c r="I36" s="5">
        <f>COUNTIF(C2:C24,"&lt;0.538")-COUNTIF(C2:C24,"&lt;0.521")</f>
        <v>1</v>
      </c>
      <c r="J36" s="5">
        <v>0.725</v>
      </c>
      <c r="K36" s="5">
        <v>0.076</v>
      </c>
    </row>
    <row r="37" spans="3:11">
      <c r="C37" s="5" t="s">
        <v>45</v>
      </c>
      <c r="D37" s="5">
        <f>COUNTIF(C2:C24,"&lt;0.525")-COUNTIF(C2:C24,"&lt;0.511")</f>
        <v>2</v>
      </c>
      <c r="E37" s="5"/>
      <c r="H37" s="5" t="s">
        <v>46</v>
      </c>
      <c r="I37" s="5">
        <f>COUNTIF(C2:C24,"&lt;0.555")-COUNTIF(C2:C24,"&lt;0.538")</f>
        <v>1</v>
      </c>
      <c r="J37" s="5">
        <v>0.801</v>
      </c>
      <c r="K37" s="5">
        <v>0.094</v>
      </c>
    </row>
    <row r="38" spans="3:9">
      <c r="C38" s="5" t="s">
        <v>47</v>
      </c>
      <c r="D38" s="5">
        <f>COUNTIF(C2:C24,"&lt;0.539")-COUNTIF(C2:C24,"&lt;0.525")</f>
        <v>0</v>
      </c>
      <c r="E38" s="5"/>
      <c r="H38" s="5" t="s">
        <v>48</v>
      </c>
      <c r="I38" s="5">
        <f>COUNTIF(C2:C24,"&lt;0.572")-COUNTIF(C2:C24,"&lt;0.555")</f>
        <v>1</v>
      </c>
    </row>
    <row r="39" spans="3:9">
      <c r="C39" s="5" t="s">
        <v>49</v>
      </c>
      <c r="D39" s="5">
        <f>COUNTIF(C2:C25,"&lt;0.553")-COUNTIF(C2:C25,"&lt;0.539")</f>
        <v>0</v>
      </c>
      <c r="H39" s="5" t="s">
        <v>50</v>
      </c>
      <c r="I39" s="5">
        <f>COUNTIF(C2:C24,"&lt;0.589")-COUNTIF(C2:C24,"&lt;0.572")</f>
        <v>1</v>
      </c>
    </row>
    <row r="40" spans="3:9">
      <c r="C40" s="5" t="s">
        <v>51</v>
      </c>
      <c r="D40" s="5">
        <f>COUNTIF(C2:C25,"&lt;0.567")-COUNTIF(C2:C25,"&lt;0.553")</f>
        <v>1</v>
      </c>
      <c r="H40" s="5" t="s">
        <v>52</v>
      </c>
      <c r="I40" s="5">
        <f>COUNTIF(C2:C24,"&lt;0.606")-COUNTIF(C2:C24,"&lt;0.589")</f>
        <v>1</v>
      </c>
    </row>
    <row r="41" spans="3:9">
      <c r="C41" s="5" t="s">
        <v>53</v>
      </c>
      <c r="D41" s="5">
        <f>COUNTIF(C2:C25,"&lt;0.581")-COUNTIF(C2:C25,"&lt;0.567")</f>
        <v>2</v>
      </c>
      <c r="H41" s="5" t="s">
        <v>54</v>
      </c>
      <c r="I41" s="5">
        <f>COUNTIF(C2:C24,"&lt;0.623")-COUNTIF(C2:C24,"&lt;0.606")</f>
        <v>1</v>
      </c>
    </row>
    <row r="42" spans="3:9">
      <c r="C42" s="5" t="s">
        <v>55</v>
      </c>
      <c r="D42" s="5">
        <f>COUNTIF(C2:C25,"&lt;0.595")-COUNTIF(C2:C25,"&lt;0.581")</f>
        <v>2</v>
      </c>
      <c r="H42" s="5" t="s">
        <v>56</v>
      </c>
      <c r="I42" s="5">
        <f>COUNTIF(C2:C24,"&lt;0.64")-COUNTIF(C2:C24,"&lt;0.623")</f>
        <v>1</v>
      </c>
    </row>
    <row r="43" spans="3:9">
      <c r="C43" s="5" t="s">
        <v>57</v>
      </c>
      <c r="D43" s="5">
        <f>COUNTIF(C2:C25,"&lt;0.609")-COUNTIF(C2:C25,"&lt;0.595")</f>
        <v>1</v>
      </c>
      <c r="H43" s="5" t="s">
        <v>58</v>
      </c>
      <c r="I43" s="5">
        <f>COUNTIF(C2:C24,"&lt;0.657")-COUNTIF(C2:C24,"&lt;0.64")</f>
        <v>1</v>
      </c>
    </row>
    <row r="44" spans="3:9">
      <c r="C44" s="5" t="s">
        <v>59</v>
      </c>
      <c r="D44" s="5">
        <f>COUNTIF(C2:C25,"&lt;0.623")-COUNTIF(C2:C25,"&lt;0.609")</f>
        <v>0</v>
      </c>
      <c r="H44" s="5" t="s">
        <v>60</v>
      </c>
      <c r="I44" s="5">
        <f>COUNTIF(C2:C24,"&lt;0.674")-COUNTIF(C2:C24,"&lt;0.657")</f>
        <v>1</v>
      </c>
    </row>
    <row r="45" spans="3:9">
      <c r="C45" s="5" t="s">
        <v>61</v>
      </c>
      <c r="D45" s="5">
        <f>COUNTIF(C2:C25,"&lt;0.637")-COUNTIF(C2:C25,"&lt;0.623")</f>
        <v>1</v>
      </c>
      <c r="H45" s="5" t="s">
        <v>62</v>
      </c>
      <c r="I45" s="5">
        <f>COUNTIF(C2:C24,"&lt;0.691")-COUNTIF(C2:C24,"&lt;0.674")</f>
        <v>1</v>
      </c>
    </row>
    <row r="46" spans="3:9">
      <c r="C46" s="5" t="s">
        <v>63</v>
      </c>
      <c r="D46" s="5">
        <f>COUNTIF(C2:C25,"&lt;0.651")-COUNTIF(C2:C25,"&lt;0.637")</f>
        <v>0</v>
      </c>
      <c r="H46" s="5" t="s">
        <v>64</v>
      </c>
      <c r="I46" s="5">
        <f>COUNTIF(C2:C24,"&lt;0.708")-COUNTIF(C2:C24,"&lt;0.691")</f>
        <v>1</v>
      </c>
    </row>
    <row r="47" spans="3:9">
      <c r="C47" s="5" t="s">
        <v>65</v>
      </c>
      <c r="D47" s="5">
        <f>COUNTIF(C2:C25,"&lt;0.665")-COUNTIF(C2:C25,"&lt;0.651")</f>
        <v>2</v>
      </c>
      <c r="H47" s="5" t="s">
        <v>66</v>
      </c>
      <c r="I47" s="5">
        <f>COUNTIF(C2:C24,"&lt;0.725")-COUNTIF(C2:C24,"&lt;0.708")</f>
        <v>1</v>
      </c>
    </row>
    <row r="48" spans="3:9">
      <c r="C48" s="5" t="s">
        <v>67</v>
      </c>
      <c r="D48" s="5">
        <f>COUNTIF(C2:C25,"&lt;0.679")-COUNTIF(C2:C25,"&lt;0.665")</f>
        <v>0</v>
      </c>
      <c r="H48" s="5" t="s">
        <v>68</v>
      </c>
      <c r="I48" s="5">
        <f>COUNTIF(C2:C24,"&lt;0.742")-COUNTIF(C2:C24,"&lt;0.725")</f>
        <v>1</v>
      </c>
    </row>
    <row r="49" spans="3:9">
      <c r="C49" s="5" t="s">
        <v>69</v>
      </c>
      <c r="D49" s="5">
        <f>COUNTIF(C2:C25,"&lt;0.693")-COUNTIF(C2:C25,"&lt;0.679")</f>
        <v>1</v>
      </c>
      <c r="H49" s="5" t="s">
        <v>70</v>
      </c>
      <c r="I49" s="5">
        <f>COUNTIF(C2:C24,"&lt;0.759")-COUNTIF(C2:C24,"&lt;0.742")</f>
        <v>1</v>
      </c>
    </row>
    <row r="50" spans="3:9">
      <c r="C50" s="5" t="s">
        <v>71</v>
      </c>
      <c r="D50" s="5">
        <f>COUNTIF(C2:C25,"&lt;0.707")-COUNTIF(C2:C25,"&lt;0.693")</f>
        <v>1</v>
      </c>
      <c r="H50" s="5" t="s">
        <v>72</v>
      </c>
      <c r="I50" s="5">
        <f>COUNTIF(C2:C24,"&lt;0.776")-COUNTIF(C2:C24,"&lt;0.759")</f>
        <v>1</v>
      </c>
    </row>
    <row r="51" spans="3:9">
      <c r="C51" s="5" t="s">
        <v>73</v>
      </c>
      <c r="D51" s="5">
        <f>COUNTIF(C2:C25,"&lt;0.721")-COUNTIF(C2:C25,"&lt;0.707")</f>
        <v>1</v>
      </c>
      <c r="H51" s="5" t="s">
        <v>74</v>
      </c>
      <c r="I51" s="5">
        <f>COUNTIF(C2:C24,"&lt;0.793")-COUNTIF(C2:C24,"&lt;0.776")</f>
        <v>1</v>
      </c>
    </row>
    <row r="52" spans="3:9">
      <c r="C52" s="5" t="s">
        <v>75</v>
      </c>
      <c r="D52" s="5">
        <f>COUNTIF(C2:C25,"&lt;0.735")-COUNTIF(C2:C25,"&lt;0.721")</f>
        <v>1</v>
      </c>
      <c r="H52" s="5" t="s">
        <v>76</v>
      </c>
      <c r="I52" s="5">
        <f>COUNTIF(C2:C24,"&lt;0.81")-COUNTIF(C2:C24,"&lt;0.793")</f>
        <v>0</v>
      </c>
    </row>
    <row r="53" spans="3:9">
      <c r="C53" s="5" t="s">
        <v>77</v>
      </c>
      <c r="D53" s="5">
        <f>COUNTIF(C2:C25,"&lt;0.749")-COUNTIF(C2:C25,"&lt;0.735")</f>
        <v>1</v>
      </c>
      <c r="H53" s="5" t="s">
        <v>77</v>
      </c>
      <c r="I53" s="5">
        <f>COUNTIF(H2:H25,"&lt;0.749")-COUNTIF(H2:H25,"&lt;0.735")</f>
        <v>0</v>
      </c>
    </row>
    <row r="54" spans="3:9">
      <c r="C54" s="5" t="s">
        <v>78</v>
      </c>
      <c r="D54" s="5">
        <f>COUNTIF(C2:C25,"&lt;0.763")-COUNTIF(C2:C25,"&lt;0.749")</f>
        <v>1</v>
      </c>
      <c r="H54" s="5" t="s">
        <v>78</v>
      </c>
      <c r="I54" s="5">
        <f>COUNTIF(H2:H25,"&lt;0.763")-COUNTIF(H2:H25,"&lt;0.749")</f>
        <v>0</v>
      </c>
    </row>
    <row r="55" spans="3:9">
      <c r="C55" s="5" t="s">
        <v>79</v>
      </c>
      <c r="D55" s="5">
        <f>COUNTIF(C2:C25,"&lt;0.777")-COUNTIF(C2:C25,"&lt;0.763")</f>
        <v>0</v>
      </c>
      <c r="H55" s="5" t="s">
        <v>79</v>
      </c>
      <c r="I55" s="5">
        <f>COUNTIF(H2:H25,"&lt;0.777")-COUNTIF(H2:H25,"&lt;0.763")</f>
        <v>0</v>
      </c>
    </row>
    <row r="56" spans="3:9">
      <c r="C56" s="5" t="s">
        <v>80</v>
      </c>
      <c r="D56" s="5">
        <f>COUNTIF(C2:C25,"&lt;0.791")-COUNTIF(C2:C25,"&lt;0.777")</f>
        <v>1</v>
      </c>
      <c r="H56" s="5" t="s">
        <v>80</v>
      </c>
      <c r="I56" s="5">
        <f>COUNTIF(H2:H25,"&lt;0.791")-COUNTIF(H2:H25,"&lt;0.777")</f>
        <v>0</v>
      </c>
    </row>
    <row r="57" spans="3:9">
      <c r="C57" s="5" t="s">
        <v>81</v>
      </c>
      <c r="D57" s="5">
        <f>COUNTIF(C2:C25,"&lt;0.805")-COUNTIF(C2:C25,"&lt;0.791")</f>
        <v>0</v>
      </c>
      <c r="H57" s="5" t="s">
        <v>81</v>
      </c>
      <c r="I57" s="5">
        <f>COUNTIF(H2:H25,"&lt;0.805")-COUNTIF(H2:H25,"&lt;0.791")</f>
        <v>0</v>
      </c>
    </row>
    <row r="58" spans="3:9">
      <c r="C58" s="5" t="s">
        <v>82</v>
      </c>
      <c r="D58" s="5">
        <f>COUNTIF(C2:C25,"&lt;0.819")-COUNTIF(C2:C25,"&lt;0.805")</f>
        <v>0</v>
      </c>
      <c r="H58" s="5" t="s">
        <v>82</v>
      </c>
      <c r="I58" s="5">
        <f>COUNTIF(H2:H25,"&lt;0.819")-COUNTIF(H2:H25,"&lt;0.805")</f>
        <v>0</v>
      </c>
    </row>
    <row r="59" spans="3:9">
      <c r="C59" s="5" t="s">
        <v>83</v>
      </c>
      <c r="D59" s="5">
        <f>COUNTIF(C2:C25,"&lt;0.833")-COUNTIF(C2:C25,"&lt;0.819")</f>
        <v>0</v>
      </c>
      <c r="H59" s="5" t="s">
        <v>83</v>
      </c>
      <c r="I59" s="5">
        <f>COUNTIF(H2:H25,"&lt;0.833")-COUNTIF(H2:H25,"&lt;0.819")</f>
        <v>0</v>
      </c>
    </row>
    <row r="60" spans="3:9">
      <c r="C60" s="5" t="s">
        <v>84</v>
      </c>
      <c r="D60" s="5">
        <f>COUNTIF(C2:C24,"&lt;0.847")-COUNTIF(C2:C24,"&lt;0.833")</f>
        <v>0</v>
      </c>
      <c r="H60" s="5" t="s">
        <v>84</v>
      </c>
      <c r="I60" s="5">
        <f>COUNTIF(H2:H24,"&lt;0.847")-COUNTIF(H2:H24,"&lt;0.833")</f>
        <v>0</v>
      </c>
    </row>
  </sheetData>
  <pageMargins left="0.75" right="0.75" top="1" bottom="1" header="0.5" footer="0.5"/>
  <headerFooter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9"/>
  <sheetViews>
    <sheetView topLeftCell="A19" workbookViewId="0">
      <selection activeCell="H27" sqref="H27:I49"/>
    </sheetView>
  </sheetViews>
  <sheetFormatPr defaultColWidth="8.89166666666667" defaultRowHeight="13.5"/>
  <cols>
    <col min="3" max="4" width="21" customWidth="1"/>
    <col min="8" max="9" width="20.775" customWidth="1"/>
    <col min="10" max="14" width="12.8916666666667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="2" customFormat="1" spans="1:14">
      <c r="A2" s="10">
        <v>0</v>
      </c>
      <c r="B2" s="36">
        <v>0</v>
      </c>
      <c r="C2" s="36">
        <v>0.385983467102051</v>
      </c>
      <c r="D2" s="36">
        <v>0.400498867034912</v>
      </c>
      <c r="E2" s="36">
        <v>10</v>
      </c>
      <c r="F2" s="36">
        <v>4</v>
      </c>
      <c r="G2" s="36">
        <v>0</v>
      </c>
      <c r="H2" s="36">
        <v>6</v>
      </c>
      <c r="I2" s="36">
        <v>1</v>
      </c>
      <c r="J2" s="36">
        <v>0.714285714285714</v>
      </c>
      <c r="K2" s="36">
        <v>0.833333333333333</v>
      </c>
      <c r="L2" s="36">
        <v>0.4</v>
      </c>
      <c r="M2" s="36">
        <v>0.6</v>
      </c>
      <c r="N2" s="36">
        <v>0.8</v>
      </c>
    </row>
    <row r="3" s="2" customFormat="1" spans="1:14">
      <c r="A3" s="10">
        <v>1</v>
      </c>
      <c r="B3" s="36">
        <v>1</v>
      </c>
      <c r="C3" s="36">
        <v>0.408030271530151</v>
      </c>
      <c r="D3" s="36">
        <v>0.0389866828918457</v>
      </c>
      <c r="E3" s="36">
        <v>10</v>
      </c>
      <c r="F3" s="36">
        <v>4</v>
      </c>
      <c r="G3" s="36">
        <v>0</v>
      </c>
      <c r="H3" s="36">
        <v>6</v>
      </c>
      <c r="I3" s="36">
        <v>1</v>
      </c>
      <c r="J3" s="36">
        <v>0.714285714285714</v>
      </c>
      <c r="K3" s="36">
        <v>0.833333333333333</v>
      </c>
      <c r="L3" s="36">
        <v>0.4</v>
      </c>
      <c r="M3" s="36">
        <v>0.6</v>
      </c>
      <c r="N3" s="36">
        <v>0.8</v>
      </c>
    </row>
    <row r="4" s="2" customFormat="1" spans="1:14">
      <c r="A4" s="10">
        <v>87</v>
      </c>
      <c r="B4" s="11">
        <v>87</v>
      </c>
      <c r="C4" s="11">
        <v>0.426350593566894</v>
      </c>
      <c r="D4" s="11">
        <v>0.0639957189559937</v>
      </c>
      <c r="E4" s="11">
        <v>10</v>
      </c>
      <c r="F4" s="11">
        <v>7</v>
      </c>
      <c r="G4" s="11">
        <v>0</v>
      </c>
      <c r="H4" s="11">
        <v>3</v>
      </c>
      <c r="I4" s="11">
        <v>1</v>
      </c>
      <c r="J4" s="11">
        <v>0.588235294117647</v>
      </c>
      <c r="K4" s="11">
        <v>0.740740740740741</v>
      </c>
      <c r="L4" s="11">
        <v>0.7</v>
      </c>
      <c r="M4" s="11">
        <v>0.3</v>
      </c>
      <c r="N4" s="11">
        <v>0.65</v>
      </c>
    </row>
    <row r="5" s="2" customFormat="1" spans="1:14">
      <c r="A5" s="10">
        <v>70</v>
      </c>
      <c r="B5" s="11">
        <v>70</v>
      </c>
      <c r="C5" s="11">
        <v>0.448178768157959</v>
      </c>
      <c r="D5" s="11">
        <v>0.033928632736206</v>
      </c>
      <c r="E5" s="11">
        <v>10</v>
      </c>
      <c r="F5" s="11">
        <v>5</v>
      </c>
      <c r="G5" s="11">
        <v>0</v>
      </c>
      <c r="H5" s="11">
        <v>5</v>
      </c>
      <c r="I5" s="11">
        <v>1</v>
      </c>
      <c r="J5" s="11">
        <v>0.666666666666667</v>
      </c>
      <c r="K5" s="11">
        <v>0.8</v>
      </c>
      <c r="L5" s="11">
        <v>0.5</v>
      </c>
      <c r="M5" s="11">
        <v>0.5</v>
      </c>
      <c r="N5" s="11">
        <v>0.75</v>
      </c>
    </row>
    <row r="6" s="2" customFormat="1" spans="1:14">
      <c r="A6" s="10">
        <v>24</v>
      </c>
      <c r="B6" s="11">
        <v>24</v>
      </c>
      <c r="C6" s="11">
        <v>0.466872215270996</v>
      </c>
      <c r="D6" s="11">
        <v>0.0282845497131348</v>
      </c>
      <c r="E6" s="11">
        <v>10</v>
      </c>
      <c r="F6" s="11">
        <v>8</v>
      </c>
      <c r="G6" s="11">
        <v>0</v>
      </c>
      <c r="H6" s="11">
        <v>2</v>
      </c>
      <c r="I6" s="11">
        <v>1</v>
      </c>
      <c r="J6" s="11">
        <v>0.555555555555556</v>
      </c>
      <c r="K6" s="11">
        <v>0.714285714285714</v>
      </c>
      <c r="L6" s="11">
        <v>0.8</v>
      </c>
      <c r="M6" s="11">
        <v>0.2</v>
      </c>
      <c r="N6" s="11">
        <v>0.6</v>
      </c>
    </row>
    <row r="7" s="2" customFormat="1" spans="1:14">
      <c r="A7" s="10">
        <v>59</v>
      </c>
      <c r="B7" s="11">
        <v>59</v>
      </c>
      <c r="C7" s="11">
        <v>0.475740194320679</v>
      </c>
      <c r="D7" s="11">
        <v>0.0055694580078125</v>
      </c>
      <c r="E7" s="11">
        <v>10</v>
      </c>
      <c r="F7" s="11">
        <v>6</v>
      </c>
      <c r="G7" s="11">
        <v>0</v>
      </c>
      <c r="H7" s="11">
        <v>4</v>
      </c>
      <c r="I7" s="11">
        <v>1</v>
      </c>
      <c r="J7" s="11">
        <v>0.625</v>
      </c>
      <c r="K7" s="11">
        <v>0.769230769230769</v>
      </c>
      <c r="L7" s="11">
        <v>0.6</v>
      </c>
      <c r="M7" s="11">
        <v>0.4</v>
      </c>
      <c r="N7" s="11">
        <v>0.7</v>
      </c>
    </row>
    <row r="8" s="2" customFormat="1" spans="1:14">
      <c r="A8" s="10">
        <v>85</v>
      </c>
      <c r="B8" s="11">
        <v>85</v>
      </c>
      <c r="C8" s="11">
        <v>0.517606735229492</v>
      </c>
      <c r="D8" s="11">
        <v>0.0504281520843506</v>
      </c>
      <c r="E8" s="11">
        <v>10</v>
      </c>
      <c r="F8" s="11">
        <v>6</v>
      </c>
      <c r="G8" s="11">
        <v>0</v>
      </c>
      <c r="H8" s="11">
        <v>4</v>
      </c>
      <c r="I8" s="11">
        <v>1</v>
      </c>
      <c r="J8" s="11">
        <v>0.625</v>
      </c>
      <c r="K8" s="11">
        <v>0.769230769230769</v>
      </c>
      <c r="L8" s="11">
        <v>0.6</v>
      </c>
      <c r="M8" s="11">
        <v>0.4</v>
      </c>
      <c r="N8" s="11">
        <v>0.7</v>
      </c>
    </row>
    <row r="9" s="26" customFormat="1" spans="1:14">
      <c r="A9" s="27">
        <v>20</v>
      </c>
      <c r="B9" s="28">
        <v>20</v>
      </c>
      <c r="C9" s="28">
        <v>0.523208141326904</v>
      </c>
      <c r="D9" s="28">
        <v>0.0386615991592407</v>
      </c>
      <c r="E9" s="28">
        <v>10</v>
      </c>
      <c r="F9" s="28">
        <v>4</v>
      </c>
      <c r="G9" s="28">
        <v>0</v>
      </c>
      <c r="H9" s="28">
        <v>6</v>
      </c>
      <c r="I9" s="28">
        <v>1</v>
      </c>
      <c r="J9" s="28">
        <v>0.714285714285714</v>
      </c>
      <c r="K9" s="28">
        <v>0.833333333333333</v>
      </c>
      <c r="L9" s="28">
        <v>0.4</v>
      </c>
      <c r="M9" s="28">
        <v>0.6</v>
      </c>
      <c r="N9" s="28">
        <v>0.8</v>
      </c>
    </row>
    <row r="10" s="2" customFormat="1" spans="1:14">
      <c r="A10" s="10">
        <v>91</v>
      </c>
      <c r="B10" s="11">
        <v>91</v>
      </c>
      <c r="C10" s="11">
        <v>0.553886651992798</v>
      </c>
      <c r="D10" s="11">
        <v>0.0149658918380737</v>
      </c>
      <c r="E10" s="11">
        <v>10</v>
      </c>
      <c r="F10" s="11">
        <v>6</v>
      </c>
      <c r="G10" s="11">
        <v>0</v>
      </c>
      <c r="H10" s="11">
        <v>4</v>
      </c>
      <c r="I10" s="11">
        <v>1</v>
      </c>
      <c r="J10" s="11">
        <v>0.625</v>
      </c>
      <c r="K10" s="11">
        <v>0.769230769230769</v>
      </c>
      <c r="L10" s="11">
        <v>0.6</v>
      </c>
      <c r="M10" s="11">
        <v>0.4</v>
      </c>
      <c r="N10" s="11">
        <v>0.7</v>
      </c>
    </row>
    <row r="11" s="2" customFormat="1" spans="1:14">
      <c r="A11" s="10">
        <v>28</v>
      </c>
      <c r="B11" s="11">
        <v>28</v>
      </c>
      <c r="C11" s="11">
        <v>0.567909240722656</v>
      </c>
      <c r="D11" s="11">
        <v>0.0131438970565796</v>
      </c>
      <c r="E11" s="11">
        <v>10</v>
      </c>
      <c r="F11" s="11">
        <v>6</v>
      </c>
      <c r="G11" s="11">
        <v>0</v>
      </c>
      <c r="H11" s="11">
        <v>4</v>
      </c>
      <c r="I11" s="11">
        <v>1</v>
      </c>
      <c r="J11" s="11">
        <v>0.625</v>
      </c>
      <c r="K11" s="11">
        <v>0.769230769230769</v>
      </c>
      <c r="L11" s="11">
        <v>0.6</v>
      </c>
      <c r="M11" s="11">
        <v>0.4</v>
      </c>
      <c r="N11" s="11">
        <v>0.7</v>
      </c>
    </row>
    <row r="12" s="26" customFormat="1" spans="1:14">
      <c r="A12" s="27">
        <v>12</v>
      </c>
      <c r="B12" s="28">
        <v>12</v>
      </c>
      <c r="C12" s="28">
        <v>0.578823804855347</v>
      </c>
      <c r="D12" s="28">
        <v>0.00784742832183838</v>
      </c>
      <c r="E12" s="28">
        <v>10</v>
      </c>
      <c r="F12" s="28">
        <v>7</v>
      </c>
      <c r="G12" s="28">
        <v>0</v>
      </c>
      <c r="H12" s="28">
        <v>3</v>
      </c>
      <c r="I12" s="28">
        <v>1</v>
      </c>
      <c r="J12" s="28">
        <v>0.588235294117647</v>
      </c>
      <c r="K12" s="28">
        <v>0.740740740740741</v>
      </c>
      <c r="L12" s="28">
        <v>0.7</v>
      </c>
      <c r="M12" s="28">
        <v>0.3</v>
      </c>
      <c r="N12" s="28">
        <v>0.65</v>
      </c>
    </row>
    <row r="13" s="26" customFormat="1" spans="1:14">
      <c r="A13" s="27">
        <v>69</v>
      </c>
      <c r="B13" s="28">
        <v>69</v>
      </c>
      <c r="C13" s="28">
        <v>0.590951204299927</v>
      </c>
      <c r="D13" s="28">
        <v>0.0433201789855957</v>
      </c>
      <c r="E13" s="28">
        <v>10</v>
      </c>
      <c r="F13" s="28">
        <v>6</v>
      </c>
      <c r="G13" s="28">
        <v>0</v>
      </c>
      <c r="H13" s="28">
        <v>4</v>
      </c>
      <c r="I13" s="28">
        <v>1</v>
      </c>
      <c r="J13" s="28">
        <v>0.625</v>
      </c>
      <c r="K13" s="28">
        <v>0.769230769230769</v>
      </c>
      <c r="L13" s="28">
        <v>0.6</v>
      </c>
      <c r="M13" s="28">
        <v>0.4</v>
      </c>
      <c r="N13" s="28">
        <v>0.7</v>
      </c>
    </row>
    <row r="14" s="26" customFormat="1" spans="1:14">
      <c r="A14" s="27">
        <v>19</v>
      </c>
      <c r="B14" s="28">
        <v>19</v>
      </c>
      <c r="C14" s="28">
        <v>0.606020212173462</v>
      </c>
      <c r="D14" s="28">
        <v>0.0171260833740234</v>
      </c>
      <c r="E14" s="28">
        <v>10</v>
      </c>
      <c r="F14" s="28">
        <v>5</v>
      </c>
      <c r="G14" s="28">
        <v>0</v>
      </c>
      <c r="H14" s="28">
        <v>5</v>
      </c>
      <c r="I14" s="28">
        <v>1</v>
      </c>
      <c r="J14" s="28">
        <v>0.666666666666667</v>
      </c>
      <c r="K14" s="28">
        <v>0.8</v>
      </c>
      <c r="L14" s="28">
        <v>0.5</v>
      </c>
      <c r="M14" s="28">
        <v>0.5</v>
      </c>
      <c r="N14" s="28">
        <v>0.75</v>
      </c>
    </row>
    <row r="15" s="26" customFormat="1" spans="1:14">
      <c r="A15" s="27">
        <v>62</v>
      </c>
      <c r="B15" s="28">
        <v>62</v>
      </c>
      <c r="C15" s="28">
        <v>0.626335144042969</v>
      </c>
      <c r="D15" s="28">
        <v>0.0125883817672729</v>
      </c>
      <c r="E15" s="28">
        <v>10</v>
      </c>
      <c r="F15" s="28">
        <v>8</v>
      </c>
      <c r="G15" s="28">
        <v>0</v>
      </c>
      <c r="H15" s="28">
        <v>2</v>
      </c>
      <c r="I15" s="28">
        <v>1</v>
      </c>
      <c r="J15" s="28">
        <v>0.555555555555556</v>
      </c>
      <c r="K15" s="28">
        <v>0.714285714285714</v>
      </c>
      <c r="L15" s="28">
        <v>0.8</v>
      </c>
      <c r="M15" s="28">
        <v>0.2</v>
      </c>
      <c r="N15" s="28">
        <v>0.6</v>
      </c>
    </row>
    <row r="16" s="2" customFormat="1" spans="1:14">
      <c r="A16" s="10">
        <v>3</v>
      </c>
      <c r="B16" s="11">
        <v>3</v>
      </c>
      <c r="C16" s="11">
        <v>0.65697968006134</v>
      </c>
      <c r="D16" s="11">
        <v>0.0191965103149414</v>
      </c>
      <c r="E16" s="11">
        <v>10</v>
      </c>
      <c r="F16" s="11">
        <v>6</v>
      </c>
      <c r="G16" s="11">
        <v>0</v>
      </c>
      <c r="H16" s="11">
        <v>4</v>
      </c>
      <c r="I16" s="11">
        <v>1</v>
      </c>
      <c r="J16" s="11">
        <v>0.625</v>
      </c>
      <c r="K16" s="11">
        <v>0.769230769230769</v>
      </c>
      <c r="L16" s="11">
        <v>0.6</v>
      </c>
      <c r="M16" s="11">
        <v>0.4</v>
      </c>
      <c r="N16" s="11">
        <v>0.7</v>
      </c>
    </row>
    <row r="17" s="26" customFormat="1" spans="1:14">
      <c r="A17" s="27">
        <v>77</v>
      </c>
      <c r="B17" s="28">
        <v>77</v>
      </c>
      <c r="C17" s="28">
        <v>0.663548707962036</v>
      </c>
      <c r="D17" s="28">
        <v>0.0263123512268066</v>
      </c>
      <c r="E17" s="28">
        <v>10</v>
      </c>
      <c r="F17" s="28">
        <v>7</v>
      </c>
      <c r="G17" s="28">
        <v>0</v>
      </c>
      <c r="H17" s="28">
        <v>3</v>
      </c>
      <c r="I17" s="28">
        <v>1</v>
      </c>
      <c r="J17" s="28">
        <v>0.588235294117647</v>
      </c>
      <c r="K17" s="28">
        <v>0.740740740740741</v>
      </c>
      <c r="L17" s="28">
        <v>0.7</v>
      </c>
      <c r="M17" s="28">
        <v>0.3</v>
      </c>
      <c r="N17" s="28">
        <v>0.65</v>
      </c>
    </row>
    <row r="18" s="26" customFormat="1" spans="1:14">
      <c r="A18" s="27">
        <v>11</v>
      </c>
      <c r="B18" s="28">
        <v>11</v>
      </c>
      <c r="C18" s="28">
        <v>0.682506084442139</v>
      </c>
      <c r="D18" s="28">
        <v>0.0313220024108887</v>
      </c>
      <c r="E18" s="28">
        <v>10</v>
      </c>
      <c r="F18" s="28">
        <v>6</v>
      </c>
      <c r="G18" s="28">
        <v>0</v>
      </c>
      <c r="H18" s="28">
        <v>4</v>
      </c>
      <c r="I18" s="28">
        <v>1</v>
      </c>
      <c r="J18" s="28">
        <v>0.625</v>
      </c>
      <c r="K18" s="28">
        <v>0.769230769230769</v>
      </c>
      <c r="L18" s="28">
        <v>0.6</v>
      </c>
      <c r="M18" s="28">
        <v>0.4</v>
      </c>
      <c r="N18" s="28">
        <v>0.7</v>
      </c>
    </row>
    <row r="19" s="26" customFormat="1" spans="1:14">
      <c r="A19" s="27">
        <v>57</v>
      </c>
      <c r="B19" s="28">
        <v>57</v>
      </c>
      <c r="C19" s="28">
        <v>0.703205585479736</v>
      </c>
      <c r="D19" s="28">
        <v>0.0240179300308228</v>
      </c>
      <c r="E19" s="28">
        <v>10</v>
      </c>
      <c r="F19" s="28">
        <v>4</v>
      </c>
      <c r="G19" s="28">
        <v>0</v>
      </c>
      <c r="H19" s="28">
        <v>6</v>
      </c>
      <c r="I19" s="28">
        <v>1</v>
      </c>
      <c r="J19" s="28">
        <v>0.714285714285714</v>
      </c>
      <c r="K19" s="28">
        <v>0.833333333333333</v>
      </c>
      <c r="L19" s="28">
        <v>0.4</v>
      </c>
      <c r="M19" s="28">
        <v>0.6</v>
      </c>
      <c r="N19" s="28">
        <v>0.8</v>
      </c>
    </row>
    <row r="20" s="26" customFormat="1" spans="1:14">
      <c r="A20" s="27">
        <v>84</v>
      </c>
      <c r="B20" s="28">
        <v>84</v>
      </c>
      <c r="C20" s="28">
        <v>0.710006833076477</v>
      </c>
      <c r="D20" s="28">
        <v>0.00908374786376953</v>
      </c>
      <c r="E20" s="28">
        <v>10</v>
      </c>
      <c r="F20" s="28">
        <v>5</v>
      </c>
      <c r="G20" s="28">
        <v>0</v>
      </c>
      <c r="H20" s="28">
        <v>5</v>
      </c>
      <c r="I20" s="28">
        <v>1</v>
      </c>
      <c r="J20" s="28">
        <v>0.666666666666667</v>
      </c>
      <c r="K20" s="28">
        <v>0.8</v>
      </c>
      <c r="L20" s="28">
        <v>0.5</v>
      </c>
      <c r="M20" s="28">
        <v>0.5</v>
      </c>
      <c r="N20" s="28">
        <v>0.75</v>
      </c>
    </row>
    <row r="21" s="26" customFormat="1" spans="1:14">
      <c r="A21" s="27">
        <v>67</v>
      </c>
      <c r="B21" s="28">
        <v>67</v>
      </c>
      <c r="C21" s="28">
        <v>0.726960897445679</v>
      </c>
      <c r="D21" s="28">
        <v>0.0244230031967163</v>
      </c>
      <c r="E21" s="28">
        <v>10</v>
      </c>
      <c r="F21" s="28">
        <v>7</v>
      </c>
      <c r="G21" s="28">
        <v>0</v>
      </c>
      <c r="H21" s="28">
        <v>3</v>
      </c>
      <c r="I21" s="28">
        <v>1</v>
      </c>
      <c r="J21" s="28">
        <v>0.588235294117647</v>
      </c>
      <c r="K21" s="28">
        <v>0.740740740740741</v>
      </c>
      <c r="L21" s="28">
        <v>0.7</v>
      </c>
      <c r="M21" s="28">
        <v>0.3</v>
      </c>
      <c r="N21" s="28">
        <v>0.65</v>
      </c>
    </row>
    <row r="22" s="26" customFormat="1" spans="1:14">
      <c r="A22" s="27">
        <v>65</v>
      </c>
      <c r="B22" s="28">
        <v>65</v>
      </c>
      <c r="C22" s="28">
        <v>0.745096802711487</v>
      </c>
      <c r="D22" s="28">
        <v>0.034243106842041</v>
      </c>
      <c r="E22" s="28">
        <v>10</v>
      </c>
      <c r="F22" s="28">
        <v>4</v>
      </c>
      <c r="G22" s="28">
        <v>0</v>
      </c>
      <c r="H22" s="28">
        <v>6</v>
      </c>
      <c r="I22" s="28">
        <v>1</v>
      </c>
      <c r="J22" s="28">
        <v>0.714285714285714</v>
      </c>
      <c r="K22" s="28">
        <v>0.833333333333333</v>
      </c>
      <c r="L22" s="28">
        <v>0.4</v>
      </c>
      <c r="M22" s="28">
        <v>0.6</v>
      </c>
      <c r="N22" s="28">
        <v>0.8</v>
      </c>
    </row>
    <row r="23" s="26" customFormat="1" spans="1:14">
      <c r="A23" s="27">
        <v>5</v>
      </c>
      <c r="B23" s="28">
        <v>5</v>
      </c>
      <c r="C23" s="28">
        <v>0.759477138519287</v>
      </c>
      <c r="D23" s="28">
        <v>0.0228502750396729</v>
      </c>
      <c r="E23" s="28">
        <v>10</v>
      </c>
      <c r="F23" s="28">
        <v>6</v>
      </c>
      <c r="G23" s="28">
        <v>0</v>
      </c>
      <c r="H23" s="28">
        <v>4</v>
      </c>
      <c r="I23" s="28">
        <v>1</v>
      </c>
      <c r="J23" s="28">
        <v>0.625</v>
      </c>
      <c r="K23" s="28">
        <v>0.769230769230769</v>
      </c>
      <c r="L23" s="28">
        <v>0.6</v>
      </c>
      <c r="M23" s="28">
        <v>0.4</v>
      </c>
      <c r="N23" s="28">
        <v>0.7</v>
      </c>
    </row>
    <row r="24" spans="3:14">
      <c r="C24" s="5">
        <f>AVERAGE(C2:C23)</f>
        <v>0.582894471558657</v>
      </c>
      <c r="D24" s="5">
        <f>AVERAGE(D2:D23)</f>
        <v>0.0436724749478427</v>
      </c>
      <c r="J24" s="5">
        <f>AVERAGE(J2:J23)</f>
        <v>0.637976402682285</v>
      </c>
      <c r="K24" s="5">
        <f>AVERAGE(K2:K23)</f>
        <v>0.777820327820328</v>
      </c>
      <c r="L24" s="5">
        <f>AVERAGE(L2:L23)</f>
        <v>0.577272727272727</v>
      </c>
      <c r="M24" s="5">
        <f>AVERAGE(M2:M23)</f>
        <v>0.422727272727273</v>
      </c>
      <c r="N24" s="5">
        <f>AVERAGE(N2:N23)</f>
        <v>0.711363636363636</v>
      </c>
    </row>
    <row r="26" spans="3:12">
      <c r="C26" s="12" t="s">
        <v>13</v>
      </c>
      <c r="D26" s="5" t="s">
        <v>14</v>
      </c>
      <c r="E26" s="5"/>
      <c r="H26" s="12" t="s">
        <v>13</v>
      </c>
      <c r="I26" s="5" t="s">
        <v>14</v>
      </c>
      <c r="J26" s="13" t="s">
        <v>26</v>
      </c>
      <c r="K26" s="14"/>
      <c r="L26" s="14"/>
    </row>
    <row r="27" s="14" customFormat="1" spans="3:10">
      <c r="C27" s="13" t="s">
        <v>27</v>
      </c>
      <c r="D27" s="13">
        <f>COUNTIF(C2:C23,"&lt;0.399")-COUNTIF(C2:C23,"&lt;0.385")</f>
        <v>1</v>
      </c>
      <c r="E27" s="13"/>
      <c r="H27" s="13" t="s">
        <v>28</v>
      </c>
      <c r="I27" s="13">
        <f>COUNTIF(C2:C23,"&lt;0.402")-COUNTIF(C2:C23,"&lt;0.385")</f>
        <v>1</v>
      </c>
      <c r="J27" s="15"/>
    </row>
    <row r="28" spans="3:13">
      <c r="C28" s="5" t="s">
        <v>29</v>
      </c>
      <c r="D28" s="5">
        <f>COUNTIF(C2:C23,"&lt;0.413")-COUNTIF(C2:C23,"&lt;0.399")</f>
        <v>1</v>
      </c>
      <c r="E28" s="5"/>
      <c r="H28" s="5" t="s">
        <v>30</v>
      </c>
      <c r="I28" s="5">
        <f>COUNTIF(C2:C23,"&lt;0.419")-COUNTIF(C2:C23,"&lt;0.402")</f>
        <v>1</v>
      </c>
      <c r="J28" s="15">
        <v>0.04</v>
      </c>
      <c r="K28" s="14">
        <v>-20</v>
      </c>
      <c r="L28" s="14">
        <v>480</v>
      </c>
      <c r="M28" s="14">
        <v>24</v>
      </c>
    </row>
    <row r="29" s="14" customFormat="1" spans="3:13">
      <c r="C29" s="13" t="s">
        <v>31</v>
      </c>
      <c r="D29" s="13">
        <f>COUNTIF(C2:C23,"&lt;0.427")-COUNTIF(C2:C23,"&lt;0.413")</f>
        <v>1</v>
      </c>
      <c r="E29" s="13">
        <v>3</v>
      </c>
      <c r="F29" s="13">
        <v>2</v>
      </c>
      <c r="H29" s="13" t="s">
        <v>32</v>
      </c>
      <c r="I29" s="13">
        <f>COUNTIF(C2:C23,"&lt;0.436")-COUNTIF(C2:C23,"&lt;0.419")</f>
        <v>1</v>
      </c>
      <c r="J29" s="15">
        <v>0.08</v>
      </c>
      <c r="K29" s="14">
        <v>-40</v>
      </c>
      <c r="L29" s="14">
        <v>460</v>
      </c>
      <c r="M29" s="14">
        <v>23</v>
      </c>
    </row>
    <row r="30" s="14" customFormat="1" spans="3:13">
      <c r="C30" s="13" t="s">
        <v>33</v>
      </c>
      <c r="D30" s="13">
        <f>COUNTIF(C2:C23,"&lt;0.441")-COUNTIF(C2:C23,"&lt;0.427")</f>
        <v>0</v>
      </c>
      <c r="E30" s="13">
        <v>5</v>
      </c>
      <c r="F30" s="13">
        <v>5</v>
      </c>
      <c r="H30" s="13" t="s">
        <v>34</v>
      </c>
      <c r="I30" s="13">
        <f>COUNTIF(C2:C23,"&lt;0.453")-COUNTIF(C2:C23,"&lt;0.436")</f>
        <v>1</v>
      </c>
      <c r="J30" s="15">
        <v>0.12</v>
      </c>
      <c r="K30" s="14">
        <v>-60</v>
      </c>
      <c r="L30" s="14">
        <v>440</v>
      </c>
      <c r="M30" s="14">
        <v>22</v>
      </c>
    </row>
    <row r="31" s="14" customFormat="1" spans="3:13">
      <c r="C31" s="13" t="s">
        <v>35</v>
      </c>
      <c r="D31" s="13">
        <f>COUNTIF(C2:C23,"&lt;0.455")-COUNTIF(C2:C23,"&lt;0.441")</f>
        <v>1</v>
      </c>
      <c r="E31" s="13">
        <v>9</v>
      </c>
      <c r="F31" s="13">
        <v>7</v>
      </c>
      <c r="H31" s="13" t="s">
        <v>36</v>
      </c>
      <c r="I31" s="13">
        <f>COUNTIF(C2:C23,"&lt;0.47")-COUNTIF(C2:C23,"&lt;0.453")</f>
        <v>1</v>
      </c>
      <c r="J31" s="15">
        <v>0.16</v>
      </c>
      <c r="K31" s="18">
        <v>-80</v>
      </c>
      <c r="L31" s="18">
        <v>420</v>
      </c>
      <c r="M31" s="14">
        <v>21</v>
      </c>
    </row>
    <row r="32" s="14" customFormat="1" spans="3:9">
      <c r="C32" s="13" t="s">
        <v>37</v>
      </c>
      <c r="D32" s="13">
        <f>COUNTIF(C2:C23,"&lt;0.469")-COUNTIF(C2:C23,"&lt;0.455")</f>
        <v>1</v>
      </c>
      <c r="E32" s="13">
        <v>5</v>
      </c>
      <c r="F32" s="13">
        <v>5</v>
      </c>
      <c r="H32" s="13" t="s">
        <v>38</v>
      </c>
      <c r="I32" s="13">
        <f>COUNTIF(C2:C23,"&lt;0.487")-COUNTIF(C2:C23,"&lt;0.47")</f>
        <v>1</v>
      </c>
    </row>
    <row r="33" s="14" customFormat="1" spans="3:9">
      <c r="C33" s="13" t="s">
        <v>39</v>
      </c>
      <c r="D33" s="13">
        <f>COUNTIF(C2:C23,"&lt;0.483")-COUNTIF(C2:C23,"&lt;0.469")</f>
        <v>1</v>
      </c>
      <c r="E33" s="13">
        <v>3</v>
      </c>
      <c r="F33" s="13">
        <v>2</v>
      </c>
      <c r="H33" s="13" t="s">
        <v>40</v>
      </c>
      <c r="I33" s="13">
        <f>COUNTIF(C2:C23,"&lt;0.504")-COUNTIF(C2:C23,"&lt;0.487")</f>
        <v>0</v>
      </c>
    </row>
    <row r="34" spans="3:11">
      <c r="C34" s="5" t="s">
        <v>41</v>
      </c>
      <c r="D34" s="5">
        <f>COUNTIF(C2:C23,"&lt;0.497")-COUNTIF(C2:C23,"&lt;0.483")</f>
        <v>0</v>
      </c>
      <c r="E34" s="5"/>
      <c r="H34" s="5" t="s">
        <v>42</v>
      </c>
      <c r="I34" s="5">
        <f>COUNTIF(C2:C23,"&lt;0.521")-COUNTIF(C2:C23,"&lt;0.504")</f>
        <v>1</v>
      </c>
      <c r="J34" s="5">
        <v>0.57</v>
      </c>
      <c r="K34" s="5">
        <v>0.041</v>
      </c>
    </row>
    <row r="35" spans="3:11">
      <c r="C35" s="5" t="s">
        <v>43</v>
      </c>
      <c r="D35" s="5">
        <f>COUNTIF(C2:C23,"&lt;0.511")-COUNTIF(C2:C23,"&lt;0.497")</f>
        <v>0</v>
      </c>
      <c r="E35" s="5"/>
      <c r="H35" s="5" t="s">
        <v>44</v>
      </c>
      <c r="I35" s="5">
        <f>COUNTIF(C2:C23,"&lt;0.538")-COUNTIF(C2:C23,"&lt;0.521")</f>
        <v>1</v>
      </c>
      <c r="J35" s="5">
        <v>0.725</v>
      </c>
      <c r="K35" s="5">
        <v>0.076</v>
      </c>
    </row>
    <row r="36" spans="3:11">
      <c r="C36" s="5" t="s">
        <v>45</v>
      </c>
      <c r="D36" s="5">
        <f>COUNTIF(C2:C23,"&lt;0.525")-COUNTIF(C2:C23,"&lt;0.511")</f>
        <v>2</v>
      </c>
      <c r="E36" s="5"/>
      <c r="H36" s="5" t="s">
        <v>46</v>
      </c>
      <c r="I36" s="5">
        <f>COUNTIF(C2:C23,"&lt;0.555")-COUNTIF(C2:C23,"&lt;0.538")</f>
        <v>1</v>
      </c>
      <c r="J36" s="5">
        <v>0.801</v>
      </c>
      <c r="K36" s="5">
        <v>0.094</v>
      </c>
    </row>
    <row r="37" spans="3:9">
      <c r="C37" s="5" t="s">
        <v>47</v>
      </c>
      <c r="D37" s="5">
        <f>COUNTIF(C2:C23,"&lt;0.539")-COUNTIF(C2:C23,"&lt;0.525")</f>
        <v>0</v>
      </c>
      <c r="E37" s="5"/>
      <c r="H37" s="5" t="s">
        <v>48</v>
      </c>
      <c r="I37" s="5">
        <f>COUNTIF(C2:C23,"&lt;0.572")-COUNTIF(C2:C23,"&lt;0.555")</f>
        <v>1</v>
      </c>
    </row>
    <row r="38" spans="3:9">
      <c r="C38" s="5" t="s">
        <v>49</v>
      </c>
      <c r="D38" s="5">
        <f>COUNTIF(C2:C24,"&lt;0.553")-COUNTIF(C2:C24,"&lt;0.539")</f>
        <v>0</v>
      </c>
      <c r="H38" s="5" t="s">
        <v>50</v>
      </c>
      <c r="I38" s="5">
        <f>COUNTIF(C2:C23,"&lt;0.589")-COUNTIF(C2:C23,"&lt;0.572")</f>
        <v>1</v>
      </c>
    </row>
    <row r="39" spans="3:9">
      <c r="C39" s="5" t="s">
        <v>51</v>
      </c>
      <c r="D39" s="5">
        <f>COUNTIF(C2:C24,"&lt;0.567")-COUNTIF(C2:C24,"&lt;0.553")</f>
        <v>1</v>
      </c>
      <c r="H39" s="5" t="s">
        <v>52</v>
      </c>
      <c r="I39" s="5">
        <f>COUNTIF(C2:C23,"&lt;0.606")-COUNTIF(C2:C23,"&lt;0.589")</f>
        <v>1</v>
      </c>
    </row>
    <row r="40" spans="3:9">
      <c r="C40" s="5" t="s">
        <v>53</v>
      </c>
      <c r="D40" s="5">
        <f>COUNTIF(C2:C24,"&lt;0.581")-COUNTIF(C2:C24,"&lt;0.567")</f>
        <v>2</v>
      </c>
      <c r="H40" s="5" t="s">
        <v>54</v>
      </c>
      <c r="I40" s="5">
        <f>COUNTIF(C2:C23,"&lt;0.623")-COUNTIF(C2:C23,"&lt;0.606")</f>
        <v>1</v>
      </c>
    </row>
    <row r="41" spans="3:9">
      <c r="C41" s="5" t="s">
        <v>55</v>
      </c>
      <c r="D41" s="5">
        <f>COUNTIF(C2:C24,"&lt;0.595")-COUNTIF(C2:C24,"&lt;0.581")</f>
        <v>2</v>
      </c>
      <c r="H41" s="5" t="s">
        <v>56</v>
      </c>
      <c r="I41" s="5">
        <f>COUNTIF(C2:C23,"&lt;0.64")-COUNTIF(C2:C23,"&lt;0.623")</f>
        <v>1</v>
      </c>
    </row>
    <row r="42" spans="3:9">
      <c r="C42" s="5" t="s">
        <v>57</v>
      </c>
      <c r="D42" s="5">
        <f>COUNTIF(C2:C24,"&lt;0.609")-COUNTIF(C2:C24,"&lt;0.595")</f>
        <v>1</v>
      </c>
      <c r="H42" s="5" t="s">
        <v>58</v>
      </c>
      <c r="I42" s="5">
        <f>COUNTIF(C2:C23,"&lt;0.657")-COUNTIF(C2:C23,"&lt;0.64")</f>
        <v>1</v>
      </c>
    </row>
    <row r="43" spans="3:9">
      <c r="C43" s="5" t="s">
        <v>59</v>
      </c>
      <c r="D43" s="5">
        <f>COUNTIF(C2:C24,"&lt;0.623")-COUNTIF(C2:C24,"&lt;0.609")</f>
        <v>0</v>
      </c>
      <c r="H43" s="5" t="s">
        <v>60</v>
      </c>
      <c r="I43" s="5">
        <f>COUNTIF(C2:C23,"&lt;0.674")-COUNTIF(C2:C23,"&lt;0.657")</f>
        <v>1</v>
      </c>
    </row>
    <row r="44" spans="3:9">
      <c r="C44" s="5" t="s">
        <v>61</v>
      </c>
      <c r="D44" s="5">
        <f>COUNTIF(C2:C24,"&lt;0.637")-COUNTIF(C2:C24,"&lt;0.623")</f>
        <v>1</v>
      </c>
      <c r="H44" s="5" t="s">
        <v>62</v>
      </c>
      <c r="I44" s="5">
        <f>COUNTIF(C2:C23,"&lt;0.691")-COUNTIF(C2:C23,"&lt;0.674")</f>
        <v>1</v>
      </c>
    </row>
    <row r="45" spans="3:9">
      <c r="C45" s="5" t="s">
        <v>63</v>
      </c>
      <c r="D45" s="5">
        <f>COUNTIF(C2:C24,"&lt;0.651")-COUNTIF(C2:C24,"&lt;0.637")</f>
        <v>0</v>
      </c>
      <c r="H45" s="5" t="s">
        <v>64</v>
      </c>
      <c r="I45" s="5">
        <f>COUNTIF(C2:C23,"&lt;0.708")-COUNTIF(C2:C23,"&lt;0.691")</f>
        <v>1</v>
      </c>
    </row>
    <row r="46" spans="3:9">
      <c r="C46" s="5" t="s">
        <v>65</v>
      </c>
      <c r="D46" s="5">
        <f>COUNTIF(C2:C24,"&lt;0.665")-COUNTIF(C2:C24,"&lt;0.651")</f>
        <v>2</v>
      </c>
      <c r="H46" s="5" t="s">
        <v>66</v>
      </c>
      <c r="I46" s="5">
        <f>COUNTIF(C2:C23,"&lt;0.725")-COUNTIF(C2:C23,"&lt;0.708")</f>
        <v>1</v>
      </c>
    </row>
    <row r="47" spans="3:9">
      <c r="C47" s="5" t="s">
        <v>67</v>
      </c>
      <c r="D47" s="5">
        <f>COUNTIF(C2:C24,"&lt;0.679")-COUNTIF(C2:C24,"&lt;0.665")</f>
        <v>0</v>
      </c>
      <c r="H47" s="5" t="s">
        <v>68</v>
      </c>
      <c r="I47" s="5">
        <f>COUNTIF(C2:C23,"&lt;0.742")-COUNTIF(C2:C23,"&lt;0.725")</f>
        <v>1</v>
      </c>
    </row>
    <row r="48" spans="3:9">
      <c r="C48" s="5" t="s">
        <v>69</v>
      </c>
      <c r="D48" s="5">
        <f>COUNTIF(C2:C24,"&lt;0.693")-COUNTIF(C2:C24,"&lt;0.679")</f>
        <v>1</v>
      </c>
      <c r="H48" s="5" t="s">
        <v>70</v>
      </c>
      <c r="I48" s="5">
        <f>COUNTIF(C2:C23,"&lt;0.759")-COUNTIF(C2:C23,"&lt;0.742")</f>
        <v>1</v>
      </c>
    </row>
    <row r="49" spans="3:9">
      <c r="C49" s="5" t="s">
        <v>71</v>
      </c>
      <c r="D49" s="5">
        <f>COUNTIF(C2:C24,"&lt;0.707")-COUNTIF(C2:C24,"&lt;0.693")</f>
        <v>1</v>
      </c>
      <c r="H49" s="5" t="s">
        <v>72</v>
      </c>
      <c r="I49" s="5">
        <f>COUNTIF(C2:C23,"&lt;0.776")-COUNTIF(C2:C23,"&lt;0.759")</f>
        <v>1</v>
      </c>
    </row>
    <row r="50" spans="3:9">
      <c r="C50" s="5" t="s">
        <v>73</v>
      </c>
      <c r="D50" s="5">
        <f>COUNTIF(C2:C24,"&lt;0.721")-COUNTIF(C2:C24,"&lt;0.707")</f>
        <v>1</v>
      </c>
      <c r="H50" s="5" t="s">
        <v>74</v>
      </c>
      <c r="I50" s="5">
        <f>COUNTIF(C2:C23,"&lt;0.793")-COUNTIF(C2:C23,"&lt;0.776")</f>
        <v>0</v>
      </c>
    </row>
    <row r="51" spans="3:9">
      <c r="C51" s="5" t="s">
        <v>75</v>
      </c>
      <c r="D51" s="5">
        <f>COUNTIF(C2:C24,"&lt;0.735")-COUNTIF(C2:C24,"&lt;0.721")</f>
        <v>1</v>
      </c>
      <c r="H51" s="5" t="s">
        <v>76</v>
      </c>
      <c r="I51" s="5">
        <f>COUNTIF(C2:C23,"&lt;0.81")-COUNTIF(C2:C23,"&lt;0.793")</f>
        <v>0</v>
      </c>
    </row>
    <row r="52" spans="3:9">
      <c r="C52" s="5" t="s">
        <v>77</v>
      </c>
      <c r="D52" s="5">
        <f>COUNTIF(C2:C24,"&lt;0.749")-COUNTIF(C2:C24,"&lt;0.735")</f>
        <v>1</v>
      </c>
      <c r="H52" s="5" t="s">
        <v>77</v>
      </c>
      <c r="I52" s="5">
        <f>COUNTIF(H2:H24,"&lt;0.749")-COUNTIF(H2:H24,"&lt;0.735")</f>
        <v>0</v>
      </c>
    </row>
    <row r="53" spans="3:9">
      <c r="C53" s="5" t="s">
        <v>78</v>
      </c>
      <c r="D53" s="5">
        <f>COUNTIF(C2:C24,"&lt;0.763")-COUNTIF(C2:C24,"&lt;0.749")</f>
        <v>1</v>
      </c>
      <c r="H53" s="5" t="s">
        <v>78</v>
      </c>
      <c r="I53" s="5">
        <f>COUNTIF(H2:H24,"&lt;0.763")-COUNTIF(H2:H24,"&lt;0.749")</f>
        <v>0</v>
      </c>
    </row>
    <row r="54" spans="3:9">
      <c r="C54" s="5" t="s">
        <v>79</v>
      </c>
      <c r="D54" s="5">
        <f>COUNTIF(C2:C24,"&lt;0.777")-COUNTIF(C2:C24,"&lt;0.763")</f>
        <v>0</v>
      </c>
      <c r="H54" s="5" t="s">
        <v>79</v>
      </c>
      <c r="I54" s="5">
        <f>COUNTIF(H2:H24,"&lt;0.777")-COUNTIF(H2:H24,"&lt;0.763")</f>
        <v>0</v>
      </c>
    </row>
    <row r="55" spans="3:9">
      <c r="C55" s="5" t="s">
        <v>80</v>
      </c>
      <c r="D55" s="5">
        <f>COUNTIF(C2:C24,"&lt;0.791")-COUNTIF(C2:C24,"&lt;0.777")</f>
        <v>0</v>
      </c>
      <c r="H55" s="5" t="s">
        <v>80</v>
      </c>
      <c r="I55" s="5">
        <f>COUNTIF(H2:H24,"&lt;0.791")-COUNTIF(H2:H24,"&lt;0.777")</f>
        <v>0</v>
      </c>
    </row>
    <row r="56" spans="3:9">
      <c r="C56" s="5" t="s">
        <v>81</v>
      </c>
      <c r="D56" s="5">
        <f>COUNTIF(C2:C24,"&lt;0.805")-COUNTIF(C2:C24,"&lt;0.791")</f>
        <v>0</v>
      </c>
      <c r="H56" s="5" t="s">
        <v>81</v>
      </c>
      <c r="I56" s="5">
        <f>COUNTIF(H2:H24,"&lt;0.805")-COUNTIF(H2:H24,"&lt;0.791")</f>
        <v>0</v>
      </c>
    </row>
    <row r="57" spans="3:9">
      <c r="C57" s="5" t="s">
        <v>82</v>
      </c>
      <c r="D57" s="5">
        <f>COUNTIF(C2:C24,"&lt;0.819")-COUNTIF(C2:C24,"&lt;0.805")</f>
        <v>0</v>
      </c>
      <c r="H57" s="5" t="s">
        <v>82</v>
      </c>
      <c r="I57" s="5">
        <f>COUNTIF(H2:H24,"&lt;0.819")-COUNTIF(H2:H24,"&lt;0.805")</f>
        <v>0</v>
      </c>
    </row>
    <row r="58" spans="3:9">
      <c r="C58" s="5" t="s">
        <v>83</v>
      </c>
      <c r="D58" s="5">
        <f>COUNTIF(C2:C24,"&lt;0.833")-COUNTIF(C2:C24,"&lt;0.819")</f>
        <v>0</v>
      </c>
      <c r="H58" s="5" t="s">
        <v>83</v>
      </c>
      <c r="I58" s="5">
        <f>COUNTIF(H2:H24,"&lt;0.833")-COUNTIF(H2:H24,"&lt;0.819")</f>
        <v>0</v>
      </c>
    </row>
    <row r="59" spans="3:9">
      <c r="C59" s="5" t="s">
        <v>84</v>
      </c>
      <c r="D59" s="5">
        <f>COUNTIF(C2:C23,"&lt;0.847")-COUNTIF(C2:C23,"&lt;0.833")</f>
        <v>0</v>
      </c>
      <c r="H59" s="5" t="s">
        <v>84</v>
      </c>
      <c r="I59" s="5">
        <f>COUNTIF(H2:H23,"&lt;0.847")-COUNTIF(H2:H23,"&lt;0.833")</f>
        <v>0</v>
      </c>
    </row>
  </sheetData>
  <pageMargins left="0.75" right="0.75" top="1" bottom="1" header="0.5" footer="0.5"/>
  <headerFooter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8"/>
  <sheetViews>
    <sheetView topLeftCell="A19" workbookViewId="0">
      <selection activeCell="H26" sqref="H26:I47"/>
    </sheetView>
  </sheetViews>
  <sheetFormatPr defaultColWidth="8.89166666666667" defaultRowHeight="13.5"/>
  <cols>
    <col min="3" max="4" width="17.5583333333333" customWidth="1"/>
    <col min="8" max="9" width="20.4416666666667" customWidth="1"/>
    <col min="10" max="14" width="12.8916666666667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="2" customFormat="1" spans="1:14">
      <c r="A2" s="10">
        <v>0</v>
      </c>
      <c r="B2" s="36">
        <v>0</v>
      </c>
      <c r="C2" s="36">
        <v>0.385983467102051</v>
      </c>
      <c r="D2" s="36">
        <v>0.400498867034912</v>
      </c>
      <c r="E2" s="36">
        <v>10</v>
      </c>
      <c r="F2" s="36">
        <v>4</v>
      </c>
      <c r="G2" s="36">
        <v>0</v>
      </c>
      <c r="H2" s="36">
        <v>6</v>
      </c>
      <c r="I2" s="36">
        <v>1</v>
      </c>
      <c r="J2" s="36">
        <v>0.714285714285714</v>
      </c>
      <c r="K2" s="36">
        <v>0.833333333333333</v>
      </c>
      <c r="L2" s="36">
        <v>0.4</v>
      </c>
      <c r="M2" s="36">
        <v>0.6</v>
      </c>
      <c r="N2" s="36">
        <v>0.8</v>
      </c>
    </row>
    <row r="3" s="2" customFormat="1" spans="1:14">
      <c r="A3" s="10">
        <v>1</v>
      </c>
      <c r="B3" s="36">
        <v>1</v>
      </c>
      <c r="C3" s="36">
        <v>0.408030271530151</v>
      </c>
      <c r="D3" s="36">
        <v>0.0389866828918457</v>
      </c>
      <c r="E3" s="36">
        <v>10</v>
      </c>
      <c r="F3" s="36">
        <v>4</v>
      </c>
      <c r="G3" s="36">
        <v>0</v>
      </c>
      <c r="H3" s="36">
        <v>6</v>
      </c>
      <c r="I3" s="36">
        <v>1</v>
      </c>
      <c r="J3" s="36">
        <v>0.714285714285714</v>
      </c>
      <c r="K3" s="36">
        <v>0.833333333333333</v>
      </c>
      <c r="L3" s="36">
        <v>0.4</v>
      </c>
      <c r="M3" s="36">
        <v>0.6</v>
      </c>
      <c r="N3" s="36">
        <v>0.8</v>
      </c>
    </row>
    <row r="4" s="2" customFormat="1" spans="1:14">
      <c r="A4" s="10">
        <v>87</v>
      </c>
      <c r="B4" s="11">
        <v>87</v>
      </c>
      <c r="C4" s="11">
        <v>0.426350593566894</v>
      </c>
      <c r="D4" s="11">
        <v>0.0639957189559937</v>
      </c>
      <c r="E4" s="11">
        <v>10</v>
      </c>
      <c r="F4" s="11">
        <v>7</v>
      </c>
      <c r="G4" s="11">
        <v>0</v>
      </c>
      <c r="H4" s="11">
        <v>3</v>
      </c>
      <c r="I4" s="11">
        <v>1</v>
      </c>
      <c r="J4" s="11">
        <v>0.588235294117647</v>
      </c>
      <c r="K4" s="11">
        <v>0.740740740740741</v>
      </c>
      <c r="L4" s="11">
        <v>0.7</v>
      </c>
      <c r="M4" s="11">
        <v>0.3</v>
      </c>
      <c r="N4" s="11">
        <v>0.65</v>
      </c>
    </row>
    <row r="5" s="2" customFormat="1" spans="1:14">
      <c r="A5" s="10">
        <v>70</v>
      </c>
      <c r="B5" s="11">
        <v>70</v>
      </c>
      <c r="C5" s="11">
        <v>0.448178768157959</v>
      </c>
      <c r="D5" s="11">
        <v>0.033928632736206</v>
      </c>
      <c r="E5" s="11">
        <v>10</v>
      </c>
      <c r="F5" s="11">
        <v>5</v>
      </c>
      <c r="G5" s="11">
        <v>0</v>
      </c>
      <c r="H5" s="11">
        <v>5</v>
      </c>
      <c r="I5" s="11">
        <v>1</v>
      </c>
      <c r="J5" s="11">
        <v>0.666666666666667</v>
      </c>
      <c r="K5" s="11">
        <v>0.8</v>
      </c>
      <c r="L5" s="11">
        <v>0.5</v>
      </c>
      <c r="M5" s="11">
        <v>0.5</v>
      </c>
      <c r="N5" s="11">
        <v>0.75</v>
      </c>
    </row>
    <row r="6" s="2" customFormat="1" spans="1:14">
      <c r="A6" s="10">
        <v>24</v>
      </c>
      <c r="B6" s="11">
        <v>24</v>
      </c>
      <c r="C6" s="11">
        <v>0.466872215270996</v>
      </c>
      <c r="D6" s="11">
        <v>0.0282845497131348</v>
      </c>
      <c r="E6" s="11">
        <v>10</v>
      </c>
      <c r="F6" s="11">
        <v>8</v>
      </c>
      <c r="G6" s="11">
        <v>0</v>
      </c>
      <c r="H6" s="11">
        <v>2</v>
      </c>
      <c r="I6" s="11">
        <v>1</v>
      </c>
      <c r="J6" s="11">
        <v>0.555555555555556</v>
      </c>
      <c r="K6" s="11">
        <v>0.714285714285714</v>
      </c>
      <c r="L6" s="11">
        <v>0.8</v>
      </c>
      <c r="M6" s="11">
        <v>0.2</v>
      </c>
      <c r="N6" s="11">
        <v>0.6</v>
      </c>
    </row>
    <row r="7" s="2" customFormat="1" spans="1:14">
      <c r="A7" s="10">
        <v>59</v>
      </c>
      <c r="B7" s="11">
        <v>59</v>
      </c>
      <c r="C7" s="11">
        <v>0.475740194320679</v>
      </c>
      <c r="D7" s="11">
        <v>0.0055694580078125</v>
      </c>
      <c r="E7" s="11">
        <v>10</v>
      </c>
      <c r="F7" s="11">
        <v>6</v>
      </c>
      <c r="G7" s="11">
        <v>0</v>
      </c>
      <c r="H7" s="11">
        <v>4</v>
      </c>
      <c r="I7" s="11">
        <v>1</v>
      </c>
      <c r="J7" s="11">
        <v>0.625</v>
      </c>
      <c r="K7" s="11">
        <v>0.769230769230769</v>
      </c>
      <c r="L7" s="11">
        <v>0.6</v>
      </c>
      <c r="M7" s="11">
        <v>0.4</v>
      </c>
      <c r="N7" s="11">
        <v>0.7</v>
      </c>
    </row>
    <row r="8" s="2" customFormat="1" spans="1:14">
      <c r="A8" s="10">
        <v>85</v>
      </c>
      <c r="B8" s="11">
        <v>85</v>
      </c>
      <c r="C8" s="11">
        <v>0.517606735229492</v>
      </c>
      <c r="D8" s="11">
        <v>0.0504281520843506</v>
      </c>
      <c r="E8" s="11">
        <v>10</v>
      </c>
      <c r="F8" s="11">
        <v>6</v>
      </c>
      <c r="G8" s="11">
        <v>0</v>
      </c>
      <c r="H8" s="11">
        <v>4</v>
      </c>
      <c r="I8" s="11">
        <v>1</v>
      </c>
      <c r="J8" s="11">
        <v>0.625</v>
      </c>
      <c r="K8" s="11">
        <v>0.769230769230769</v>
      </c>
      <c r="L8" s="11">
        <v>0.6</v>
      </c>
      <c r="M8" s="11">
        <v>0.4</v>
      </c>
      <c r="N8" s="11">
        <v>0.7</v>
      </c>
    </row>
    <row r="9" s="26" customFormat="1" spans="1:14">
      <c r="A9" s="27">
        <v>20</v>
      </c>
      <c r="B9" s="28">
        <v>20</v>
      </c>
      <c r="C9" s="28">
        <v>0.523208141326904</v>
      </c>
      <c r="D9" s="28">
        <v>0.0386615991592407</v>
      </c>
      <c r="E9" s="28">
        <v>10</v>
      </c>
      <c r="F9" s="28">
        <v>4</v>
      </c>
      <c r="G9" s="28">
        <v>0</v>
      </c>
      <c r="H9" s="28">
        <v>6</v>
      </c>
      <c r="I9" s="28">
        <v>1</v>
      </c>
      <c r="J9" s="28">
        <v>0.714285714285714</v>
      </c>
      <c r="K9" s="28">
        <v>0.833333333333333</v>
      </c>
      <c r="L9" s="28">
        <v>0.4</v>
      </c>
      <c r="M9" s="28">
        <v>0.6</v>
      </c>
      <c r="N9" s="28">
        <v>0.8</v>
      </c>
    </row>
    <row r="10" s="2" customFormat="1" spans="1:14">
      <c r="A10" s="10">
        <v>91</v>
      </c>
      <c r="B10" s="11">
        <v>91</v>
      </c>
      <c r="C10" s="11">
        <v>0.553886651992798</v>
      </c>
      <c r="D10" s="11">
        <v>0.0149658918380737</v>
      </c>
      <c r="E10" s="11">
        <v>10</v>
      </c>
      <c r="F10" s="11">
        <v>6</v>
      </c>
      <c r="G10" s="11">
        <v>0</v>
      </c>
      <c r="H10" s="11">
        <v>4</v>
      </c>
      <c r="I10" s="11">
        <v>1</v>
      </c>
      <c r="J10" s="11">
        <v>0.625</v>
      </c>
      <c r="K10" s="11">
        <v>0.769230769230769</v>
      </c>
      <c r="L10" s="11">
        <v>0.6</v>
      </c>
      <c r="M10" s="11">
        <v>0.4</v>
      </c>
      <c r="N10" s="11">
        <v>0.7</v>
      </c>
    </row>
    <row r="11" s="2" customFormat="1" spans="1:14">
      <c r="A11" s="10">
        <v>28</v>
      </c>
      <c r="B11" s="11">
        <v>28</v>
      </c>
      <c r="C11" s="11">
        <v>0.567909240722656</v>
      </c>
      <c r="D11" s="11">
        <v>0.0131438970565796</v>
      </c>
      <c r="E11" s="11">
        <v>10</v>
      </c>
      <c r="F11" s="11">
        <v>6</v>
      </c>
      <c r="G11" s="11">
        <v>0</v>
      </c>
      <c r="H11" s="11">
        <v>4</v>
      </c>
      <c r="I11" s="11">
        <v>1</v>
      </c>
      <c r="J11" s="11">
        <v>0.625</v>
      </c>
      <c r="K11" s="11">
        <v>0.769230769230769</v>
      </c>
      <c r="L11" s="11">
        <v>0.6</v>
      </c>
      <c r="M11" s="11">
        <v>0.4</v>
      </c>
      <c r="N11" s="11">
        <v>0.7</v>
      </c>
    </row>
    <row r="12" s="26" customFormat="1" spans="1:14">
      <c r="A12" s="27">
        <v>12</v>
      </c>
      <c r="B12" s="28">
        <v>12</v>
      </c>
      <c r="C12" s="28">
        <v>0.578823804855347</v>
      </c>
      <c r="D12" s="28">
        <v>0.00784742832183838</v>
      </c>
      <c r="E12" s="28">
        <v>10</v>
      </c>
      <c r="F12" s="28">
        <v>7</v>
      </c>
      <c r="G12" s="28">
        <v>0</v>
      </c>
      <c r="H12" s="28">
        <v>3</v>
      </c>
      <c r="I12" s="28">
        <v>1</v>
      </c>
      <c r="J12" s="28">
        <v>0.588235294117647</v>
      </c>
      <c r="K12" s="28">
        <v>0.740740740740741</v>
      </c>
      <c r="L12" s="28">
        <v>0.7</v>
      </c>
      <c r="M12" s="28">
        <v>0.3</v>
      </c>
      <c r="N12" s="28">
        <v>0.65</v>
      </c>
    </row>
    <row r="13" s="26" customFormat="1" spans="1:14">
      <c r="A13" s="27">
        <v>69</v>
      </c>
      <c r="B13" s="28">
        <v>69</v>
      </c>
      <c r="C13" s="28">
        <v>0.590951204299927</v>
      </c>
      <c r="D13" s="28">
        <v>0.0433201789855957</v>
      </c>
      <c r="E13" s="28">
        <v>10</v>
      </c>
      <c r="F13" s="28">
        <v>6</v>
      </c>
      <c r="G13" s="28">
        <v>0</v>
      </c>
      <c r="H13" s="28">
        <v>4</v>
      </c>
      <c r="I13" s="28">
        <v>1</v>
      </c>
      <c r="J13" s="28">
        <v>0.625</v>
      </c>
      <c r="K13" s="28">
        <v>0.769230769230769</v>
      </c>
      <c r="L13" s="28">
        <v>0.6</v>
      </c>
      <c r="M13" s="28">
        <v>0.4</v>
      </c>
      <c r="N13" s="28">
        <v>0.7</v>
      </c>
    </row>
    <row r="14" s="26" customFormat="1" spans="1:14">
      <c r="A14" s="27">
        <v>19</v>
      </c>
      <c r="B14" s="28">
        <v>19</v>
      </c>
      <c r="C14" s="28">
        <v>0.606020212173462</v>
      </c>
      <c r="D14" s="28">
        <v>0.0171260833740234</v>
      </c>
      <c r="E14" s="28">
        <v>10</v>
      </c>
      <c r="F14" s="28">
        <v>5</v>
      </c>
      <c r="G14" s="28">
        <v>0</v>
      </c>
      <c r="H14" s="28">
        <v>5</v>
      </c>
      <c r="I14" s="28">
        <v>1</v>
      </c>
      <c r="J14" s="28">
        <v>0.666666666666667</v>
      </c>
      <c r="K14" s="28">
        <v>0.8</v>
      </c>
      <c r="L14" s="28">
        <v>0.5</v>
      </c>
      <c r="M14" s="28">
        <v>0.5</v>
      </c>
      <c r="N14" s="28">
        <v>0.75</v>
      </c>
    </row>
    <row r="15" s="26" customFormat="1" spans="1:14">
      <c r="A15" s="27">
        <v>62</v>
      </c>
      <c r="B15" s="28">
        <v>62</v>
      </c>
      <c r="C15" s="28">
        <v>0.626335144042969</v>
      </c>
      <c r="D15" s="28">
        <v>0.0125883817672729</v>
      </c>
      <c r="E15" s="28">
        <v>10</v>
      </c>
      <c r="F15" s="28">
        <v>8</v>
      </c>
      <c r="G15" s="28">
        <v>0</v>
      </c>
      <c r="H15" s="28">
        <v>2</v>
      </c>
      <c r="I15" s="28">
        <v>1</v>
      </c>
      <c r="J15" s="28">
        <v>0.555555555555556</v>
      </c>
      <c r="K15" s="28">
        <v>0.714285714285714</v>
      </c>
      <c r="L15" s="28">
        <v>0.8</v>
      </c>
      <c r="M15" s="28">
        <v>0.2</v>
      </c>
      <c r="N15" s="28">
        <v>0.6</v>
      </c>
    </row>
    <row r="16" s="2" customFormat="1" spans="1:14">
      <c r="A16" s="10">
        <v>3</v>
      </c>
      <c r="B16" s="11">
        <v>3</v>
      </c>
      <c r="C16" s="11">
        <v>0.65697968006134</v>
      </c>
      <c r="D16" s="11">
        <v>0.0191965103149414</v>
      </c>
      <c r="E16" s="11">
        <v>10</v>
      </c>
      <c r="F16" s="11">
        <v>6</v>
      </c>
      <c r="G16" s="11">
        <v>0</v>
      </c>
      <c r="H16" s="11">
        <v>4</v>
      </c>
      <c r="I16" s="11">
        <v>1</v>
      </c>
      <c r="J16" s="11">
        <v>0.625</v>
      </c>
      <c r="K16" s="11">
        <v>0.769230769230769</v>
      </c>
      <c r="L16" s="11">
        <v>0.6</v>
      </c>
      <c r="M16" s="11">
        <v>0.4</v>
      </c>
      <c r="N16" s="11">
        <v>0.7</v>
      </c>
    </row>
    <row r="17" s="26" customFormat="1" spans="1:14">
      <c r="A17" s="27">
        <v>77</v>
      </c>
      <c r="B17" s="28">
        <v>77</v>
      </c>
      <c r="C17" s="28">
        <v>0.663548707962036</v>
      </c>
      <c r="D17" s="28">
        <v>0.0263123512268066</v>
      </c>
      <c r="E17" s="28">
        <v>10</v>
      </c>
      <c r="F17" s="28">
        <v>7</v>
      </c>
      <c r="G17" s="28">
        <v>0</v>
      </c>
      <c r="H17" s="28">
        <v>3</v>
      </c>
      <c r="I17" s="28">
        <v>1</v>
      </c>
      <c r="J17" s="28">
        <v>0.588235294117647</v>
      </c>
      <c r="K17" s="28">
        <v>0.740740740740741</v>
      </c>
      <c r="L17" s="28">
        <v>0.7</v>
      </c>
      <c r="M17" s="28">
        <v>0.3</v>
      </c>
      <c r="N17" s="28">
        <v>0.65</v>
      </c>
    </row>
    <row r="18" s="26" customFormat="1" spans="1:14">
      <c r="A18" s="27">
        <v>11</v>
      </c>
      <c r="B18" s="28">
        <v>11</v>
      </c>
      <c r="C18" s="28">
        <v>0.682506084442139</v>
      </c>
      <c r="D18" s="28">
        <v>0.0313220024108887</v>
      </c>
      <c r="E18" s="28">
        <v>10</v>
      </c>
      <c r="F18" s="28">
        <v>6</v>
      </c>
      <c r="G18" s="28">
        <v>0</v>
      </c>
      <c r="H18" s="28">
        <v>4</v>
      </c>
      <c r="I18" s="28">
        <v>1</v>
      </c>
      <c r="J18" s="28">
        <v>0.625</v>
      </c>
      <c r="K18" s="28">
        <v>0.769230769230769</v>
      </c>
      <c r="L18" s="28">
        <v>0.6</v>
      </c>
      <c r="M18" s="28">
        <v>0.4</v>
      </c>
      <c r="N18" s="28">
        <v>0.7</v>
      </c>
    </row>
    <row r="19" s="26" customFormat="1" spans="1:14">
      <c r="A19" s="27">
        <v>57</v>
      </c>
      <c r="B19" s="28">
        <v>57</v>
      </c>
      <c r="C19" s="28">
        <v>0.703205585479736</v>
      </c>
      <c r="D19" s="28">
        <v>0.0240179300308228</v>
      </c>
      <c r="E19" s="28">
        <v>10</v>
      </c>
      <c r="F19" s="28">
        <v>4</v>
      </c>
      <c r="G19" s="28">
        <v>0</v>
      </c>
      <c r="H19" s="28">
        <v>6</v>
      </c>
      <c r="I19" s="28">
        <v>1</v>
      </c>
      <c r="J19" s="28">
        <v>0.714285714285714</v>
      </c>
      <c r="K19" s="28">
        <v>0.833333333333333</v>
      </c>
      <c r="L19" s="28">
        <v>0.4</v>
      </c>
      <c r="M19" s="28">
        <v>0.6</v>
      </c>
      <c r="N19" s="28">
        <v>0.8</v>
      </c>
    </row>
    <row r="20" s="26" customFormat="1" spans="1:14">
      <c r="A20" s="27">
        <v>84</v>
      </c>
      <c r="B20" s="28">
        <v>84</v>
      </c>
      <c r="C20" s="28">
        <v>0.710006833076477</v>
      </c>
      <c r="D20" s="28">
        <v>0.00908374786376953</v>
      </c>
      <c r="E20" s="28">
        <v>10</v>
      </c>
      <c r="F20" s="28">
        <v>5</v>
      </c>
      <c r="G20" s="28">
        <v>0</v>
      </c>
      <c r="H20" s="28">
        <v>5</v>
      </c>
      <c r="I20" s="28">
        <v>1</v>
      </c>
      <c r="J20" s="28">
        <v>0.666666666666667</v>
      </c>
      <c r="K20" s="28">
        <v>0.8</v>
      </c>
      <c r="L20" s="28">
        <v>0.5</v>
      </c>
      <c r="M20" s="28">
        <v>0.5</v>
      </c>
      <c r="N20" s="28">
        <v>0.75</v>
      </c>
    </row>
    <row r="21" s="26" customFormat="1" spans="1:14">
      <c r="A21" s="27">
        <v>67</v>
      </c>
      <c r="B21" s="28">
        <v>67</v>
      </c>
      <c r="C21" s="28">
        <v>0.726960897445679</v>
      </c>
      <c r="D21" s="28">
        <v>0.0244230031967163</v>
      </c>
      <c r="E21" s="28">
        <v>10</v>
      </c>
      <c r="F21" s="28">
        <v>7</v>
      </c>
      <c r="G21" s="28">
        <v>0</v>
      </c>
      <c r="H21" s="28">
        <v>3</v>
      </c>
      <c r="I21" s="28">
        <v>1</v>
      </c>
      <c r="J21" s="28">
        <v>0.588235294117647</v>
      </c>
      <c r="K21" s="28">
        <v>0.740740740740741</v>
      </c>
      <c r="L21" s="28">
        <v>0.7</v>
      </c>
      <c r="M21" s="28">
        <v>0.3</v>
      </c>
      <c r="N21" s="28">
        <v>0.65</v>
      </c>
    </row>
    <row r="22" s="26" customFormat="1" spans="1:14">
      <c r="A22" s="27">
        <v>65</v>
      </c>
      <c r="B22" s="28">
        <v>65</v>
      </c>
      <c r="C22" s="28">
        <v>0.745096802711487</v>
      </c>
      <c r="D22" s="28">
        <v>0.034243106842041</v>
      </c>
      <c r="E22" s="28">
        <v>10</v>
      </c>
      <c r="F22" s="28">
        <v>4</v>
      </c>
      <c r="G22" s="28">
        <v>0</v>
      </c>
      <c r="H22" s="28">
        <v>6</v>
      </c>
      <c r="I22" s="28">
        <v>1</v>
      </c>
      <c r="J22" s="28">
        <v>0.714285714285714</v>
      </c>
      <c r="K22" s="28">
        <v>0.833333333333333</v>
      </c>
      <c r="L22" s="28">
        <v>0.4</v>
      </c>
      <c r="M22" s="28">
        <v>0.6</v>
      </c>
      <c r="N22" s="28">
        <v>0.8</v>
      </c>
    </row>
    <row r="23" spans="3:14">
      <c r="C23" s="5">
        <f>AVERAGE(C2:C22)</f>
        <v>0.574485773131961</v>
      </c>
      <c r="D23" s="5">
        <f>AVERAGE(D2:D22)</f>
        <v>0.0446640082768031</v>
      </c>
      <c r="J23" s="5">
        <f>AVERAGE(J2:J22)</f>
        <v>0.638594326619537</v>
      </c>
      <c r="K23" s="5">
        <f>AVERAGE(K2:K22)</f>
        <v>0.77822935441983</v>
      </c>
      <c r="L23" s="5">
        <f>AVERAGE(L2:L22)</f>
        <v>0.576190476190476</v>
      </c>
      <c r="M23" s="5">
        <f>AVERAGE(M2:M22)</f>
        <v>0.423809523809524</v>
      </c>
      <c r="N23" s="5">
        <f>AVERAGE(N2:N22)</f>
        <v>0.711904761904762</v>
      </c>
    </row>
    <row r="25" spans="3:12">
      <c r="C25" s="12" t="s">
        <v>13</v>
      </c>
      <c r="D25" s="5" t="s">
        <v>14</v>
      </c>
      <c r="E25" s="5"/>
      <c r="H25" s="12" t="s">
        <v>13</v>
      </c>
      <c r="I25" s="5" t="s">
        <v>14</v>
      </c>
      <c r="J25" s="13" t="s">
        <v>26</v>
      </c>
      <c r="K25" s="14"/>
      <c r="L25" s="14"/>
    </row>
    <row r="26" s="14" customFormat="1" spans="3:10">
      <c r="C26" s="13" t="s">
        <v>27</v>
      </c>
      <c r="D26" s="13">
        <f>COUNTIF(C2:C22,"&lt;0.399")-COUNTIF(C2:C22,"&lt;0.385")</f>
        <v>1</v>
      </c>
      <c r="E26" s="13"/>
      <c r="H26" s="13" t="s">
        <v>28</v>
      </c>
      <c r="I26" s="13">
        <f>COUNTIF(C2:C22,"&lt;0.402")-COUNTIF(C2:C22,"&lt;0.385")</f>
        <v>1</v>
      </c>
      <c r="J26" s="15"/>
    </row>
    <row r="27" spans="3:13">
      <c r="C27" s="5" t="s">
        <v>29</v>
      </c>
      <c r="D27" s="5">
        <f>COUNTIF(C2:C22,"&lt;0.413")-COUNTIF(C2:C22,"&lt;0.399")</f>
        <v>1</v>
      </c>
      <c r="E27" s="5"/>
      <c r="H27" s="5" t="s">
        <v>30</v>
      </c>
      <c r="I27" s="5">
        <f>COUNTIF(C2:C22,"&lt;0.419")-COUNTIF(C2:C22,"&lt;0.402")</f>
        <v>1</v>
      </c>
      <c r="J27" s="15">
        <v>0.04</v>
      </c>
      <c r="K27" s="14">
        <v>-20</v>
      </c>
      <c r="L27" s="14">
        <v>480</v>
      </c>
      <c r="M27" s="14">
        <v>24</v>
      </c>
    </row>
    <row r="28" s="14" customFormat="1" spans="3:13">
      <c r="C28" s="13" t="s">
        <v>31</v>
      </c>
      <c r="D28" s="13">
        <f>COUNTIF(C2:C22,"&lt;0.427")-COUNTIF(C2:C22,"&lt;0.413")</f>
        <v>1</v>
      </c>
      <c r="E28" s="13">
        <v>3</v>
      </c>
      <c r="F28" s="13">
        <v>2</v>
      </c>
      <c r="H28" s="13" t="s">
        <v>32</v>
      </c>
      <c r="I28" s="13">
        <f>COUNTIF(C2:C22,"&lt;0.436")-COUNTIF(C2:C22,"&lt;0.419")</f>
        <v>1</v>
      </c>
      <c r="J28" s="15">
        <v>0.08</v>
      </c>
      <c r="K28" s="14">
        <v>-40</v>
      </c>
      <c r="L28" s="14">
        <v>460</v>
      </c>
      <c r="M28" s="14">
        <v>23</v>
      </c>
    </row>
    <row r="29" s="14" customFormat="1" spans="3:13">
      <c r="C29" s="13" t="s">
        <v>33</v>
      </c>
      <c r="D29" s="13">
        <f>COUNTIF(C2:C22,"&lt;0.441")-COUNTIF(C2:C22,"&lt;0.427")</f>
        <v>0</v>
      </c>
      <c r="E29" s="13">
        <v>5</v>
      </c>
      <c r="F29" s="13">
        <v>5</v>
      </c>
      <c r="H29" s="13" t="s">
        <v>34</v>
      </c>
      <c r="I29" s="13">
        <f>COUNTIF(C2:C22,"&lt;0.453")-COUNTIF(C2:C22,"&lt;0.436")</f>
        <v>1</v>
      </c>
      <c r="J29" s="15">
        <v>0.12</v>
      </c>
      <c r="K29" s="14">
        <v>-60</v>
      </c>
      <c r="L29" s="14">
        <v>440</v>
      </c>
      <c r="M29" s="14">
        <v>22</v>
      </c>
    </row>
    <row r="30" s="14" customFormat="1" spans="3:13">
      <c r="C30" s="13" t="s">
        <v>35</v>
      </c>
      <c r="D30" s="13">
        <f>COUNTIF(C2:C22,"&lt;0.455")-COUNTIF(C2:C22,"&lt;0.441")</f>
        <v>1</v>
      </c>
      <c r="E30" s="13">
        <v>9</v>
      </c>
      <c r="F30" s="13">
        <v>7</v>
      </c>
      <c r="H30" s="13" t="s">
        <v>36</v>
      </c>
      <c r="I30" s="13">
        <f>COUNTIF(C2:C22,"&lt;0.47")-COUNTIF(C2:C22,"&lt;0.453")</f>
        <v>1</v>
      </c>
      <c r="J30" s="15">
        <v>0.16</v>
      </c>
      <c r="K30" s="18">
        <v>-80</v>
      </c>
      <c r="L30" s="18">
        <v>420</v>
      </c>
      <c r="M30" s="14">
        <v>21</v>
      </c>
    </row>
    <row r="31" s="14" customFormat="1" spans="3:9">
      <c r="C31" s="13" t="s">
        <v>37</v>
      </c>
      <c r="D31" s="13">
        <f>COUNTIF(C2:C22,"&lt;0.469")-COUNTIF(C2:C22,"&lt;0.455")</f>
        <v>1</v>
      </c>
      <c r="E31" s="13">
        <v>5</v>
      </c>
      <c r="F31" s="13">
        <v>5</v>
      </c>
      <c r="H31" s="13" t="s">
        <v>38</v>
      </c>
      <c r="I31" s="13">
        <f>COUNTIF(C2:C22,"&lt;0.487")-COUNTIF(C2:C22,"&lt;0.47")</f>
        <v>1</v>
      </c>
    </row>
    <row r="32" s="14" customFormat="1" spans="3:9">
      <c r="C32" s="13" t="s">
        <v>39</v>
      </c>
      <c r="D32" s="13">
        <f>COUNTIF(C2:C22,"&lt;0.483")-COUNTIF(C2:C22,"&lt;0.469")</f>
        <v>1</v>
      </c>
      <c r="E32" s="13">
        <v>3</v>
      </c>
      <c r="F32" s="13">
        <v>2</v>
      </c>
      <c r="H32" s="13" t="s">
        <v>40</v>
      </c>
      <c r="I32" s="13">
        <f>COUNTIF(C2:C22,"&lt;0.504")-COUNTIF(C2:C22,"&lt;0.487")</f>
        <v>0</v>
      </c>
    </row>
    <row r="33" spans="3:11">
      <c r="C33" s="5" t="s">
        <v>41</v>
      </c>
      <c r="D33" s="5">
        <f>COUNTIF(C2:C22,"&lt;0.497")-COUNTIF(C2:C22,"&lt;0.483")</f>
        <v>0</v>
      </c>
      <c r="E33" s="5"/>
      <c r="H33" s="5" t="s">
        <v>42</v>
      </c>
      <c r="I33" s="5">
        <f>COUNTIF(C2:C22,"&lt;0.521")-COUNTIF(C2:C22,"&lt;0.504")</f>
        <v>1</v>
      </c>
      <c r="J33" s="5">
        <v>0.57</v>
      </c>
      <c r="K33" s="5">
        <v>0.041</v>
      </c>
    </row>
    <row r="34" spans="3:11">
      <c r="C34" s="5" t="s">
        <v>43</v>
      </c>
      <c r="D34" s="5">
        <f>COUNTIF(C2:C22,"&lt;0.511")-COUNTIF(C2:C22,"&lt;0.497")</f>
        <v>0</v>
      </c>
      <c r="E34" s="5"/>
      <c r="H34" s="5" t="s">
        <v>44</v>
      </c>
      <c r="I34" s="5">
        <f>COUNTIF(C2:C22,"&lt;0.538")-COUNTIF(C2:C22,"&lt;0.521")</f>
        <v>1</v>
      </c>
      <c r="J34" s="5">
        <v>0.725</v>
      </c>
      <c r="K34" s="5">
        <v>0.076</v>
      </c>
    </row>
    <row r="35" spans="3:11">
      <c r="C35" s="5" t="s">
        <v>45</v>
      </c>
      <c r="D35" s="5">
        <f>COUNTIF(C2:C22,"&lt;0.525")-COUNTIF(C2:C22,"&lt;0.511")</f>
        <v>2</v>
      </c>
      <c r="E35" s="5"/>
      <c r="H35" s="5" t="s">
        <v>46</v>
      </c>
      <c r="I35" s="5">
        <f>COUNTIF(C2:C22,"&lt;0.555")-COUNTIF(C2:C22,"&lt;0.538")</f>
        <v>1</v>
      </c>
      <c r="J35" s="5">
        <v>0.801</v>
      </c>
      <c r="K35" s="5">
        <v>0.094</v>
      </c>
    </row>
    <row r="36" spans="3:9">
      <c r="C36" s="5" t="s">
        <v>47</v>
      </c>
      <c r="D36" s="5">
        <f>COUNTIF(C2:C22,"&lt;0.539")-COUNTIF(C2:C22,"&lt;0.525")</f>
        <v>0</v>
      </c>
      <c r="E36" s="5"/>
      <c r="H36" s="5" t="s">
        <v>48</v>
      </c>
      <c r="I36" s="5">
        <f>COUNTIF(C2:C22,"&lt;0.572")-COUNTIF(C2:C22,"&lt;0.555")</f>
        <v>1</v>
      </c>
    </row>
    <row r="37" spans="3:9">
      <c r="C37" s="5" t="s">
        <v>49</v>
      </c>
      <c r="D37" s="5">
        <f>COUNTIF(C2:C23,"&lt;0.553")-COUNTIF(C2:C23,"&lt;0.539")</f>
        <v>0</v>
      </c>
      <c r="H37" s="5" t="s">
        <v>50</v>
      </c>
      <c r="I37" s="5">
        <f>COUNTIF(C2:C22,"&lt;0.589")-COUNTIF(C2:C22,"&lt;0.572")</f>
        <v>1</v>
      </c>
    </row>
    <row r="38" spans="3:9">
      <c r="C38" s="5" t="s">
        <v>51</v>
      </c>
      <c r="D38" s="5">
        <f>COUNTIF(C2:C23,"&lt;0.567")-COUNTIF(C2:C23,"&lt;0.553")</f>
        <v>1</v>
      </c>
      <c r="H38" s="5" t="s">
        <v>52</v>
      </c>
      <c r="I38" s="5">
        <f>COUNTIF(C2:C22,"&lt;0.606")-COUNTIF(C2:C22,"&lt;0.589")</f>
        <v>1</v>
      </c>
    </row>
    <row r="39" spans="3:9">
      <c r="C39" s="5" t="s">
        <v>53</v>
      </c>
      <c r="D39" s="5">
        <f>COUNTIF(C2:C23,"&lt;0.581")-COUNTIF(C2:C23,"&lt;0.567")</f>
        <v>3</v>
      </c>
      <c r="H39" s="5" t="s">
        <v>54</v>
      </c>
      <c r="I39" s="5">
        <f>COUNTIF(C2:C22,"&lt;0.623")-COUNTIF(C2:C22,"&lt;0.606")</f>
        <v>1</v>
      </c>
    </row>
    <row r="40" spans="3:9">
      <c r="C40" s="5" t="s">
        <v>55</v>
      </c>
      <c r="D40" s="5">
        <f>COUNTIF(C2:C23,"&lt;0.595")-COUNTIF(C2:C23,"&lt;0.581")</f>
        <v>1</v>
      </c>
      <c r="H40" s="5" t="s">
        <v>56</v>
      </c>
      <c r="I40" s="5">
        <f>COUNTIF(C2:C22,"&lt;0.64")-COUNTIF(C2:C22,"&lt;0.623")</f>
        <v>1</v>
      </c>
    </row>
    <row r="41" spans="3:9">
      <c r="C41" s="5" t="s">
        <v>57</v>
      </c>
      <c r="D41" s="5">
        <f>COUNTIF(C2:C23,"&lt;0.609")-COUNTIF(C2:C23,"&lt;0.595")</f>
        <v>1</v>
      </c>
      <c r="H41" s="5" t="s">
        <v>58</v>
      </c>
      <c r="I41" s="5">
        <f>COUNTIF(C2:C22,"&lt;0.657")-COUNTIF(C2:C22,"&lt;0.64")</f>
        <v>1</v>
      </c>
    </row>
    <row r="42" spans="3:9">
      <c r="C42" s="5" t="s">
        <v>59</v>
      </c>
      <c r="D42" s="5">
        <f>COUNTIF(C2:C23,"&lt;0.623")-COUNTIF(C2:C23,"&lt;0.609")</f>
        <v>0</v>
      </c>
      <c r="H42" s="5" t="s">
        <v>60</v>
      </c>
      <c r="I42" s="5">
        <f>COUNTIF(C2:C22,"&lt;0.674")-COUNTIF(C2:C22,"&lt;0.657")</f>
        <v>1</v>
      </c>
    </row>
    <row r="43" spans="3:9">
      <c r="C43" s="5" t="s">
        <v>61</v>
      </c>
      <c r="D43" s="5">
        <f>COUNTIF(C2:C23,"&lt;0.637")-COUNTIF(C2:C23,"&lt;0.623")</f>
        <v>1</v>
      </c>
      <c r="H43" s="5" t="s">
        <v>62</v>
      </c>
      <c r="I43" s="5">
        <f>COUNTIF(C2:C22,"&lt;0.691")-COUNTIF(C2:C22,"&lt;0.674")</f>
        <v>1</v>
      </c>
    </row>
    <row r="44" spans="3:9">
      <c r="C44" s="5" t="s">
        <v>63</v>
      </c>
      <c r="D44" s="5">
        <f>COUNTIF(C2:C23,"&lt;0.651")-COUNTIF(C2:C23,"&lt;0.637")</f>
        <v>0</v>
      </c>
      <c r="H44" s="5" t="s">
        <v>64</v>
      </c>
      <c r="I44" s="5">
        <f>COUNTIF(C2:C22,"&lt;0.708")-COUNTIF(C2:C22,"&lt;0.691")</f>
        <v>1</v>
      </c>
    </row>
    <row r="45" spans="3:9">
      <c r="C45" s="5" t="s">
        <v>65</v>
      </c>
      <c r="D45" s="5">
        <f>COUNTIF(C2:C23,"&lt;0.665")-COUNTIF(C2:C23,"&lt;0.651")</f>
        <v>2</v>
      </c>
      <c r="H45" s="5" t="s">
        <v>66</v>
      </c>
      <c r="I45" s="5">
        <f>COUNTIF(C2:C22,"&lt;0.725")-COUNTIF(C2:C22,"&lt;0.708")</f>
        <v>1</v>
      </c>
    </row>
    <row r="46" spans="3:9">
      <c r="C46" s="5" t="s">
        <v>67</v>
      </c>
      <c r="D46" s="5">
        <f>COUNTIF(C2:C23,"&lt;0.679")-COUNTIF(C2:C23,"&lt;0.665")</f>
        <v>0</v>
      </c>
      <c r="H46" s="5" t="s">
        <v>68</v>
      </c>
      <c r="I46" s="5">
        <f>COUNTIF(C2:C22,"&lt;0.742")-COUNTIF(C2:C22,"&lt;0.725")</f>
        <v>1</v>
      </c>
    </row>
    <row r="47" spans="3:9">
      <c r="C47" s="5" t="s">
        <v>69</v>
      </c>
      <c r="D47" s="5">
        <f>COUNTIF(C2:C23,"&lt;0.693")-COUNTIF(C2:C23,"&lt;0.679")</f>
        <v>1</v>
      </c>
      <c r="H47" s="5" t="s">
        <v>70</v>
      </c>
      <c r="I47" s="5">
        <f>COUNTIF(C2:C22,"&lt;0.759")-COUNTIF(C2:C22,"&lt;0.742")</f>
        <v>1</v>
      </c>
    </row>
    <row r="48" spans="3:9">
      <c r="C48" s="5" t="s">
        <v>71</v>
      </c>
      <c r="D48" s="5">
        <f>COUNTIF(C2:C23,"&lt;0.707")-COUNTIF(C2:C23,"&lt;0.693")</f>
        <v>1</v>
      </c>
      <c r="H48" s="5" t="s">
        <v>72</v>
      </c>
      <c r="I48" s="5">
        <f>COUNTIF(C2:C22,"&lt;0.776")-COUNTIF(C2:C22,"&lt;0.759")</f>
        <v>0</v>
      </c>
    </row>
    <row r="49" spans="3:9">
      <c r="C49" s="5" t="s">
        <v>73</v>
      </c>
      <c r="D49" s="5">
        <f>COUNTIF(C2:C23,"&lt;0.721")-COUNTIF(C2:C23,"&lt;0.707")</f>
        <v>1</v>
      </c>
      <c r="H49" s="5" t="s">
        <v>74</v>
      </c>
      <c r="I49" s="5">
        <f>COUNTIF(C2:C22,"&lt;0.793")-COUNTIF(C2:C22,"&lt;0.776")</f>
        <v>0</v>
      </c>
    </row>
    <row r="50" spans="3:9">
      <c r="C50" s="5" t="s">
        <v>75</v>
      </c>
      <c r="D50" s="5">
        <f>COUNTIF(C2:C23,"&lt;0.735")-COUNTIF(C2:C23,"&lt;0.721")</f>
        <v>1</v>
      </c>
      <c r="H50" s="5" t="s">
        <v>76</v>
      </c>
      <c r="I50" s="5">
        <f>COUNTIF(C2:C22,"&lt;0.81")-COUNTIF(C2:C22,"&lt;0.793")</f>
        <v>0</v>
      </c>
    </row>
    <row r="51" spans="3:9">
      <c r="C51" s="5" t="s">
        <v>77</v>
      </c>
      <c r="D51" s="5">
        <f>COUNTIF(C2:C23,"&lt;0.749")-COUNTIF(C2:C23,"&lt;0.735")</f>
        <v>1</v>
      </c>
      <c r="H51" s="5" t="s">
        <v>77</v>
      </c>
      <c r="I51" s="5">
        <f>COUNTIF(H2:H23,"&lt;0.749")-COUNTIF(H2:H23,"&lt;0.735")</f>
        <v>0</v>
      </c>
    </row>
    <row r="52" spans="3:9">
      <c r="C52" s="5" t="s">
        <v>78</v>
      </c>
      <c r="D52" s="5">
        <f>COUNTIF(C2:C23,"&lt;0.763")-COUNTIF(C2:C23,"&lt;0.749")</f>
        <v>0</v>
      </c>
      <c r="H52" s="5" t="s">
        <v>78</v>
      </c>
      <c r="I52" s="5">
        <f>COUNTIF(H2:H23,"&lt;0.763")-COUNTIF(H2:H23,"&lt;0.749")</f>
        <v>0</v>
      </c>
    </row>
    <row r="53" spans="3:9">
      <c r="C53" s="5" t="s">
        <v>79</v>
      </c>
      <c r="D53" s="5">
        <f>COUNTIF(C2:C23,"&lt;0.777")-COUNTIF(C2:C23,"&lt;0.763")</f>
        <v>0</v>
      </c>
      <c r="H53" s="5" t="s">
        <v>79</v>
      </c>
      <c r="I53" s="5">
        <f>COUNTIF(H2:H23,"&lt;0.777")-COUNTIF(H2:H23,"&lt;0.763")</f>
        <v>0</v>
      </c>
    </row>
    <row r="54" spans="3:9">
      <c r="C54" s="5" t="s">
        <v>80</v>
      </c>
      <c r="D54" s="5">
        <f>COUNTIF(C2:C23,"&lt;0.791")-COUNTIF(C2:C23,"&lt;0.777")</f>
        <v>0</v>
      </c>
      <c r="H54" s="5" t="s">
        <v>80</v>
      </c>
      <c r="I54" s="5">
        <f>COUNTIF(H2:H23,"&lt;0.791")-COUNTIF(H2:H23,"&lt;0.777")</f>
        <v>0</v>
      </c>
    </row>
    <row r="55" spans="3:9">
      <c r="C55" s="5" t="s">
        <v>81</v>
      </c>
      <c r="D55" s="5">
        <f>COUNTIF(C2:C23,"&lt;0.805")-COUNTIF(C2:C23,"&lt;0.791")</f>
        <v>0</v>
      </c>
      <c r="H55" s="5" t="s">
        <v>81</v>
      </c>
      <c r="I55" s="5">
        <f>COUNTIF(H2:H23,"&lt;0.805")-COUNTIF(H2:H23,"&lt;0.791")</f>
        <v>0</v>
      </c>
    </row>
    <row r="56" spans="3:9">
      <c r="C56" s="5" t="s">
        <v>82</v>
      </c>
      <c r="D56" s="5">
        <f>COUNTIF(C2:C23,"&lt;0.819")-COUNTIF(C2:C23,"&lt;0.805")</f>
        <v>0</v>
      </c>
      <c r="H56" s="5" t="s">
        <v>82</v>
      </c>
      <c r="I56" s="5">
        <f>COUNTIF(H2:H23,"&lt;0.819")-COUNTIF(H2:H23,"&lt;0.805")</f>
        <v>0</v>
      </c>
    </row>
    <row r="57" spans="3:9">
      <c r="C57" s="5" t="s">
        <v>83</v>
      </c>
      <c r="D57" s="5">
        <f>COUNTIF(C2:C23,"&lt;0.833")-COUNTIF(C2:C23,"&lt;0.819")</f>
        <v>0</v>
      </c>
      <c r="H57" s="5" t="s">
        <v>83</v>
      </c>
      <c r="I57" s="5">
        <f>COUNTIF(H2:H23,"&lt;0.833")-COUNTIF(H2:H23,"&lt;0.819")</f>
        <v>0</v>
      </c>
    </row>
    <row r="58" spans="3:9">
      <c r="C58" s="5" t="s">
        <v>84</v>
      </c>
      <c r="D58" s="5">
        <f>COUNTIF(C2:C22,"&lt;0.847")-COUNTIF(C2:C22,"&lt;0.833")</f>
        <v>0</v>
      </c>
      <c r="H58" s="5" t="s">
        <v>84</v>
      </c>
      <c r="I58" s="5">
        <f>COUNTIF(H2:H22,"&lt;0.847")-COUNTIF(H2:H22,"&lt;0.833")</f>
        <v>0</v>
      </c>
    </row>
  </sheetData>
  <pageMargins left="0.75" right="0.75" top="1" bottom="1" header="0.5" footer="0.5"/>
  <headerFooter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1"/>
  <sheetViews>
    <sheetView topLeftCell="A19" workbookViewId="0">
      <selection activeCell="H29" sqref="H29:I53"/>
    </sheetView>
  </sheetViews>
  <sheetFormatPr defaultColWidth="9" defaultRowHeight="13.5"/>
  <cols>
    <col min="3" max="4" width="18.8833333333333" customWidth="1"/>
    <col min="8" max="9" width="20.3833333333333" customWidth="1"/>
    <col min="10" max="14" width="12.6333333333333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="2" customFormat="1" spans="1:14">
      <c r="A2" s="10">
        <v>0</v>
      </c>
      <c r="B2" s="36">
        <v>0</v>
      </c>
      <c r="C2" s="36">
        <v>0.385983467102051</v>
      </c>
      <c r="D2" s="36">
        <v>0.400498867034912</v>
      </c>
      <c r="E2" s="36">
        <v>10</v>
      </c>
      <c r="F2" s="36">
        <v>4</v>
      </c>
      <c r="G2" s="36">
        <v>0</v>
      </c>
      <c r="H2" s="36">
        <v>6</v>
      </c>
      <c r="I2" s="36">
        <v>1</v>
      </c>
      <c r="J2" s="36">
        <v>0.714285714285714</v>
      </c>
      <c r="K2" s="36">
        <v>0.833333333333333</v>
      </c>
      <c r="L2" s="36">
        <v>0.4</v>
      </c>
      <c r="M2" s="36">
        <v>0.6</v>
      </c>
      <c r="N2" s="36">
        <v>0.8</v>
      </c>
    </row>
    <row r="3" s="2" customFormat="1" spans="1:14">
      <c r="A3" s="10">
        <v>1</v>
      </c>
      <c r="B3" s="36">
        <v>1</v>
      </c>
      <c r="C3" s="36">
        <v>0.408030271530151</v>
      </c>
      <c r="D3" s="36">
        <v>0.0389866828918457</v>
      </c>
      <c r="E3" s="36">
        <v>10</v>
      </c>
      <c r="F3" s="36">
        <v>4</v>
      </c>
      <c r="G3" s="36">
        <v>0</v>
      </c>
      <c r="H3" s="36">
        <v>6</v>
      </c>
      <c r="I3" s="36">
        <v>1</v>
      </c>
      <c r="J3" s="36">
        <v>0.714285714285714</v>
      </c>
      <c r="K3" s="36">
        <v>0.833333333333333</v>
      </c>
      <c r="L3" s="36">
        <v>0.4</v>
      </c>
      <c r="M3" s="36">
        <v>0.6</v>
      </c>
      <c r="N3" s="36">
        <v>0.8</v>
      </c>
    </row>
    <row r="4" s="2" customFormat="1" spans="1:14">
      <c r="A4" s="10">
        <v>87</v>
      </c>
      <c r="B4" s="11">
        <v>87</v>
      </c>
      <c r="C4" s="11">
        <v>0.426350593566894</v>
      </c>
      <c r="D4" s="11">
        <v>0.0639957189559937</v>
      </c>
      <c r="E4" s="11">
        <v>10</v>
      </c>
      <c r="F4" s="11">
        <v>7</v>
      </c>
      <c r="G4" s="11">
        <v>0</v>
      </c>
      <c r="H4" s="11">
        <v>3</v>
      </c>
      <c r="I4" s="11">
        <v>1</v>
      </c>
      <c r="J4" s="11">
        <v>0.588235294117647</v>
      </c>
      <c r="K4" s="11">
        <v>0.740740740740741</v>
      </c>
      <c r="L4" s="11">
        <v>0.7</v>
      </c>
      <c r="M4" s="11">
        <v>0.3</v>
      </c>
      <c r="N4" s="11">
        <v>0.65</v>
      </c>
    </row>
    <row r="5" s="2" customFormat="1" spans="1:14">
      <c r="A5" s="10">
        <v>70</v>
      </c>
      <c r="B5" s="11">
        <v>70</v>
      </c>
      <c r="C5" s="11">
        <v>0.448178768157959</v>
      </c>
      <c r="D5" s="11">
        <v>0.033928632736206</v>
      </c>
      <c r="E5" s="11">
        <v>10</v>
      </c>
      <c r="F5" s="11">
        <v>5</v>
      </c>
      <c r="G5" s="11">
        <v>0</v>
      </c>
      <c r="H5" s="11">
        <v>5</v>
      </c>
      <c r="I5" s="11">
        <v>1</v>
      </c>
      <c r="J5" s="11">
        <v>0.666666666666667</v>
      </c>
      <c r="K5" s="11">
        <v>0.8</v>
      </c>
      <c r="L5" s="11">
        <v>0.5</v>
      </c>
      <c r="M5" s="11">
        <v>0.5</v>
      </c>
      <c r="N5" s="11">
        <v>0.75</v>
      </c>
    </row>
    <row r="6" s="1" customFormat="1" spans="1:14">
      <c r="A6" s="8">
        <v>8</v>
      </c>
      <c r="B6" s="9">
        <v>8</v>
      </c>
      <c r="C6" s="9">
        <v>0.465441465377808</v>
      </c>
      <c r="D6" s="9">
        <v>0.0322824716567993</v>
      </c>
      <c r="E6" s="9">
        <v>10</v>
      </c>
      <c r="F6" s="9">
        <v>6</v>
      </c>
      <c r="G6" s="9">
        <v>0</v>
      </c>
      <c r="H6" s="9">
        <v>4</v>
      </c>
      <c r="I6" s="9">
        <v>1</v>
      </c>
      <c r="J6" s="9">
        <v>0.625</v>
      </c>
      <c r="K6" s="9">
        <v>0.769230769230769</v>
      </c>
      <c r="L6" s="9">
        <v>0.6</v>
      </c>
      <c r="M6" s="9">
        <v>0.4</v>
      </c>
      <c r="N6" s="9">
        <v>0.7</v>
      </c>
    </row>
    <row r="7" s="1" customFormat="1" spans="1:14">
      <c r="A7" s="8">
        <v>29</v>
      </c>
      <c r="B7" s="9">
        <v>29</v>
      </c>
      <c r="C7" s="9">
        <v>0.47124719619751</v>
      </c>
      <c r="D7" s="9">
        <v>0.0666677951812744</v>
      </c>
      <c r="E7" s="9">
        <v>10</v>
      </c>
      <c r="F7" s="9">
        <v>4</v>
      </c>
      <c r="G7" s="9">
        <v>0</v>
      </c>
      <c r="H7" s="9">
        <v>6</v>
      </c>
      <c r="I7" s="9">
        <v>1</v>
      </c>
      <c r="J7" s="9">
        <v>0.714285714285714</v>
      </c>
      <c r="K7" s="9">
        <v>0.833333333333333</v>
      </c>
      <c r="L7" s="9">
        <v>0.4</v>
      </c>
      <c r="M7" s="9">
        <v>0.6</v>
      </c>
      <c r="N7" s="9">
        <v>0.8</v>
      </c>
    </row>
    <row r="8" s="1" customFormat="1" spans="1:14">
      <c r="A8" s="8">
        <v>85</v>
      </c>
      <c r="B8" s="9">
        <v>85</v>
      </c>
      <c r="C8" s="9">
        <v>0.517606735229492</v>
      </c>
      <c r="D8" s="9">
        <v>0.0504281520843506</v>
      </c>
      <c r="E8" s="9">
        <v>10</v>
      </c>
      <c r="F8" s="9">
        <v>6</v>
      </c>
      <c r="G8" s="9">
        <v>0</v>
      </c>
      <c r="H8" s="9">
        <v>4</v>
      </c>
      <c r="I8" s="9">
        <v>1</v>
      </c>
      <c r="J8" s="9">
        <v>0.625</v>
      </c>
      <c r="K8" s="9">
        <v>0.769230769230769</v>
      </c>
      <c r="L8" s="9">
        <v>0.6</v>
      </c>
      <c r="M8" s="9">
        <v>0.4</v>
      </c>
      <c r="N8" s="9">
        <v>0.7</v>
      </c>
    </row>
    <row r="9" s="2" customFormat="1" spans="1:14">
      <c r="A9" s="10">
        <v>97</v>
      </c>
      <c r="B9" s="11">
        <v>97</v>
      </c>
      <c r="C9" s="11">
        <v>0.535357475280762</v>
      </c>
      <c r="D9" s="11">
        <v>0.0481466054916382</v>
      </c>
      <c r="E9" s="11">
        <v>10</v>
      </c>
      <c r="F9" s="11">
        <v>7</v>
      </c>
      <c r="G9" s="11">
        <v>0</v>
      </c>
      <c r="H9" s="11">
        <v>3</v>
      </c>
      <c r="I9" s="11">
        <v>1</v>
      </c>
      <c r="J9" s="11">
        <v>0.588235294117647</v>
      </c>
      <c r="K9" s="11">
        <v>0.740740740740741</v>
      </c>
      <c r="L9" s="11">
        <v>0.7</v>
      </c>
      <c r="M9" s="11">
        <v>0.3</v>
      </c>
      <c r="N9" s="11">
        <v>0.65</v>
      </c>
    </row>
    <row r="10" s="1" customFormat="1" spans="1:14">
      <c r="A10" s="8">
        <v>61</v>
      </c>
      <c r="B10" s="9">
        <v>61</v>
      </c>
      <c r="C10" s="9">
        <v>0.539327621459961</v>
      </c>
      <c r="D10" s="9">
        <v>0.0835833549499512</v>
      </c>
      <c r="E10" s="9">
        <v>10</v>
      </c>
      <c r="F10" s="9">
        <v>9</v>
      </c>
      <c r="G10" s="9">
        <v>0</v>
      </c>
      <c r="H10" s="9">
        <v>1</v>
      </c>
      <c r="I10" s="9">
        <v>1</v>
      </c>
      <c r="J10" s="9">
        <v>0.526315789473684</v>
      </c>
      <c r="K10" s="9">
        <v>0.689655172413793</v>
      </c>
      <c r="L10" s="9">
        <v>0.9</v>
      </c>
      <c r="M10" s="9">
        <v>0.1</v>
      </c>
      <c r="N10" s="9">
        <v>0.55</v>
      </c>
    </row>
    <row r="11" s="1" customFormat="1" spans="1:14">
      <c r="A11" s="8">
        <v>35</v>
      </c>
      <c r="B11" s="9">
        <v>35</v>
      </c>
      <c r="C11" s="9">
        <v>0.560801029205322</v>
      </c>
      <c r="D11" s="9">
        <v>0.0492334365844727</v>
      </c>
      <c r="E11" s="9">
        <v>10</v>
      </c>
      <c r="F11" s="9">
        <v>5</v>
      </c>
      <c r="G11" s="9">
        <v>0</v>
      </c>
      <c r="H11" s="9">
        <v>5</v>
      </c>
      <c r="I11" s="9">
        <v>1</v>
      </c>
      <c r="J11" s="9">
        <v>0.666666666666667</v>
      </c>
      <c r="K11" s="9">
        <v>0.8</v>
      </c>
      <c r="L11" s="9">
        <v>0.5</v>
      </c>
      <c r="M11" s="9">
        <v>0.5</v>
      </c>
      <c r="N11" s="9">
        <v>0.75</v>
      </c>
    </row>
    <row r="12" s="26" customFormat="1" spans="1:14">
      <c r="A12" s="27">
        <v>39</v>
      </c>
      <c r="B12" s="28">
        <v>39</v>
      </c>
      <c r="C12" s="28">
        <v>0.573268890380859</v>
      </c>
      <c r="D12" s="28">
        <v>0.126465439796448</v>
      </c>
      <c r="E12" s="28">
        <v>10</v>
      </c>
      <c r="F12" s="28">
        <v>6</v>
      </c>
      <c r="G12" s="28">
        <v>0</v>
      </c>
      <c r="H12" s="28">
        <v>4</v>
      </c>
      <c r="I12" s="28">
        <v>1</v>
      </c>
      <c r="J12" s="28">
        <v>0.625</v>
      </c>
      <c r="K12" s="28">
        <v>0.769230769230769</v>
      </c>
      <c r="L12" s="28">
        <v>0.6</v>
      </c>
      <c r="M12" s="28">
        <v>0.4</v>
      </c>
      <c r="N12" s="28">
        <v>0.7</v>
      </c>
    </row>
    <row r="13" s="26" customFormat="1" spans="1:14">
      <c r="A13" s="27">
        <v>4</v>
      </c>
      <c r="B13" s="28">
        <v>4</v>
      </c>
      <c r="C13" s="28">
        <v>0.600152254104614</v>
      </c>
      <c r="D13" s="28">
        <v>0.0940033197402954</v>
      </c>
      <c r="E13" s="28">
        <v>10</v>
      </c>
      <c r="F13" s="28">
        <v>8</v>
      </c>
      <c r="G13" s="28">
        <v>0</v>
      </c>
      <c r="H13" s="28">
        <v>2</v>
      </c>
      <c r="I13" s="28">
        <v>1</v>
      </c>
      <c r="J13" s="28">
        <v>0.555555555555556</v>
      </c>
      <c r="K13" s="28">
        <v>0.714285714285714</v>
      </c>
      <c r="L13" s="28">
        <v>0.8</v>
      </c>
      <c r="M13" s="28">
        <v>0.2</v>
      </c>
      <c r="N13" s="28">
        <v>0.6</v>
      </c>
    </row>
    <row r="14" s="26" customFormat="1" spans="1:14">
      <c r="A14" s="27">
        <v>47</v>
      </c>
      <c r="B14" s="28">
        <v>47</v>
      </c>
      <c r="C14" s="28">
        <v>0.609992265701294</v>
      </c>
      <c r="D14" s="28">
        <v>0.0307860374450684</v>
      </c>
      <c r="E14" s="28">
        <v>10</v>
      </c>
      <c r="F14" s="28">
        <v>6</v>
      </c>
      <c r="G14" s="28">
        <v>0</v>
      </c>
      <c r="H14" s="28">
        <v>4</v>
      </c>
      <c r="I14" s="28">
        <v>1</v>
      </c>
      <c r="J14" s="28">
        <v>0.625</v>
      </c>
      <c r="K14" s="28">
        <v>0.769230769230769</v>
      </c>
      <c r="L14" s="28">
        <v>0.6</v>
      </c>
      <c r="M14" s="28">
        <v>0.4</v>
      </c>
      <c r="N14" s="28">
        <v>0.7</v>
      </c>
    </row>
    <row r="15" s="26" customFormat="1" spans="1:14">
      <c r="A15" s="27">
        <v>72</v>
      </c>
      <c r="B15" s="28">
        <v>72</v>
      </c>
      <c r="C15" s="28">
        <v>0.623065948486328</v>
      </c>
      <c r="D15" s="28">
        <v>0.0411491394042969</v>
      </c>
      <c r="E15" s="28">
        <v>10</v>
      </c>
      <c r="F15" s="28">
        <v>4</v>
      </c>
      <c r="G15" s="28">
        <v>0</v>
      </c>
      <c r="H15" s="28">
        <v>6</v>
      </c>
      <c r="I15" s="28">
        <v>1</v>
      </c>
      <c r="J15" s="28">
        <v>0.714285714285714</v>
      </c>
      <c r="K15" s="28">
        <v>0.833333333333333</v>
      </c>
      <c r="L15" s="28">
        <v>0.4</v>
      </c>
      <c r="M15" s="28">
        <v>0.6</v>
      </c>
      <c r="N15" s="28">
        <v>0.8</v>
      </c>
    </row>
    <row r="16" s="26" customFormat="1" spans="1:14">
      <c r="A16" s="27">
        <v>41</v>
      </c>
      <c r="B16" s="28">
        <v>41</v>
      </c>
      <c r="C16" s="28">
        <v>0.649533748626709</v>
      </c>
      <c r="D16" s="28">
        <v>0.0536892414093018</v>
      </c>
      <c r="E16" s="28">
        <v>10</v>
      </c>
      <c r="F16" s="28">
        <v>4</v>
      </c>
      <c r="G16" s="28">
        <v>0</v>
      </c>
      <c r="H16" s="28">
        <v>6</v>
      </c>
      <c r="I16" s="28">
        <v>1</v>
      </c>
      <c r="J16" s="28">
        <v>0.714285714285714</v>
      </c>
      <c r="K16" s="28">
        <v>0.833333333333333</v>
      </c>
      <c r="L16" s="28">
        <v>0.4</v>
      </c>
      <c r="M16" s="28">
        <v>0.6</v>
      </c>
      <c r="N16" s="28">
        <v>0.8</v>
      </c>
    </row>
    <row r="17" s="26" customFormat="1" spans="1:14">
      <c r="A17" s="27">
        <v>98</v>
      </c>
      <c r="B17" s="28">
        <v>98</v>
      </c>
      <c r="C17" s="28">
        <v>0.665632247924805</v>
      </c>
      <c r="D17" s="28">
        <v>0.0312886238098145</v>
      </c>
      <c r="E17" s="28">
        <v>10</v>
      </c>
      <c r="F17" s="28">
        <v>3</v>
      </c>
      <c r="G17" s="28">
        <v>0</v>
      </c>
      <c r="H17" s="28">
        <v>7</v>
      </c>
      <c r="I17" s="28">
        <v>1</v>
      </c>
      <c r="J17" s="28">
        <v>0.769230769230769</v>
      </c>
      <c r="K17" s="28">
        <v>0.869565217391304</v>
      </c>
      <c r="L17" s="28">
        <v>0.3</v>
      </c>
      <c r="M17" s="28">
        <v>0.7</v>
      </c>
      <c r="N17" s="28">
        <v>0.85</v>
      </c>
    </row>
    <row r="18" s="26" customFormat="1" spans="1:14">
      <c r="A18" s="27">
        <v>74</v>
      </c>
      <c r="B18" s="28">
        <v>74</v>
      </c>
      <c r="C18" s="28">
        <v>0.682772517204285</v>
      </c>
      <c r="D18" s="28">
        <v>0.0363733768463135</v>
      </c>
      <c r="E18" s="28">
        <v>10</v>
      </c>
      <c r="F18" s="28">
        <v>5</v>
      </c>
      <c r="G18" s="28">
        <v>0</v>
      </c>
      <c r="H18" s="28">
        <v>5</v>
      </c>
      <c r="I18" s="28">
        <v>1</v>
      </c>
      <c r="J18" s="28">
        <v>0.666666666666667</v>
      </c>
      <c r="K18" s="28">
        <v>0.8</v>
      </c>
      <c r="L18" s="28">
        <v>0.5</v>
      </c>
      <c r="M18" s="28">
        <v>0.5</v>
      </c>
      <c r="N18" s="28">
        <v>0.75</v>
      </c>
    </row>
    <row r="19" s="26" customFormat="1" spans="1:14">
      <c r="A19" s="27">
        <v>57</v>
      </c>
      <c r="B19" s="28">
        <v>57</v>
      </c>
      <c r="C19" s="28">
        <v>0.703205585479736</v>
      </c>
      <c r="D19" s="28">
        <v>0.0240179300308228</v>
      </c>
      <c r="E19" s="28">
        <v>10</v>
      </c>
      <c r="F19" s="28">
        <v>4</v>
      </c>
      <c r="G19" s="28">
        <v>0</v>
      </c>
      <c r="H19" s="28">
        <v>6</v>
      </c>
      <c r="I19" s="28">
        <v>1</v>
      </c>
      <c r="J19" s="28">
        <v>0.714285714285714</v>
      </c>
      <c r="K19" s="28">
        <v>0.833333333333333</v>
      </c>
      <c r="L19" s="28">
        <v>0.4</v>
      </c>
      <c r="M19" s="28">
        <v>0.6</v>
      </c>
      <c r="N19" s="28">
        <v>0.8</v>
      </c>
    </row>
    <row r="20" s="26" customFormat="1" spans="1:14">
      <c r="A20" s="27">
        <v>42</v>
      </c>
      <c r="B20" s="28">
        <v>42</v>
      </c>
      <c r="C20" s="28">
        <v>0.711386680603027</v>
      </c>
      <c r="D20" s="28">
        <v>0.0427869558334351</v>
      </c>
      <c r="E20" s="28">
        <v>10</v>
      </c>
      <c r="F20" s="28">
        <v>7</v>
      </c>
      <c r="G20" s="28">
        <v>0</v>
      </c>
      <c r="H20" s="28">
        <v>3</v>
      </c>
      <c r="I20" s="28">
        <v>1</v>
      </c>
      <c r="J20" s="28">
        <v>0.588235294117647</v>
      </c>
      <c r="K20" s="28">
        <v>0.740740740740741</v>
      </c>
      <c r="L20" s="28">
        <v>0.7</v>
      </c>
      <c r="M20" s="28">
        <v>0.3</v>
      </c>
      <c r="N20" s="28">
        <v>0.65</v>
      </c>
    </row>
    <row r="21" customFormat="1" spans="1:14">
      <c r="A21" s="6">
        <v>9</v>
      </c>
      <c r="B21" s="7">
        <v>9</v>
      </c>
      <c r="C21" s="7">
        <v>0.8022301197052</v>
      </c>
      <c r="D21" s="7">
        <v>0.0777180194854736</v>
      </c>
      <c r="E21" s="7">
        <v>10</v>
      </c>
      <c r="F21" s="7">
        <v>9</v>
      </c>
      <c r="G21" s="7">
        <v>0</v>
      </c>
      <c r="H21" s="7">
        <v>1</v>
      </c>
      <c r="I21" s="7">
        <v>1</v>
      </c>
      <c r="J21" s="7">
        <v>0.526315789473684</v>
      </c>
      <c r="K21" s="7">
        <v>0.689655172413793</v>
      </c>
      <c r="L21" s="7">
        <v>0.9</v>
      </c>
      <c r="M21" s="7">
        <v>0.1</v>
      </c>
      <c r="N21" s="7">
        <v>0.55</v>
      </c>
    </row>
    <row r="22" customFormat="1" spans="1:14">
      <c r="A22" s="6">
        <v>67</v>
      </c>
      <c r="B22" s="7">
        <v>67</v>
      </c>
      <c r="C22" s="7">
        <v>0.726960897445679</v>
      </c>
      <c r="D22" s="7">
        <v>0.0244230031967163</v>
      </c>
      <c r="E22" s="7">
        <v>10</v>
      </c>
      <c r="F22" s="7">
        <v>7</v>
      </c>
      <c r="G22" s="7">
        <v>0</v>
      </c>
      <c r="H22" s="7">
        <v>3</v>
      </c>
      <c r="I22" s="7">
        <v>1</v>
      </c>
      <c r="J22" s="7">
        <v>0.588235294117647</v>
      </c>
      <c r="K22" s="7">
        <v>0.740740740740741</v>
      </c>
      <c r="L22" s="7">
        <v>0.7</v>
      </c>
      <c r="M22" s="7">
        <v>0.3</v>
      </c>
      <c r="N22" s="7">
        <v>0.65</v>
      </c>
    </row>
    <row r="23" customFormat="1" spans="1:14">
      <c r="A23" s="6">
        <v>51</v>
      </c>
      <c r="B23" s="7">
        <v>51</v>
      </c>
      <c r="C23" s="7">
        <v>0.744209051132202</v>
      </c>
      <c r="D23" s="7">
        <v>0.144469022750854</v>
      </c>
      <c r="E23" s="7">
        <v>10</v>
      </c>
      <c r="F23" s="7">
        <v>6</v>
      </c>
      <c r="G23" s="7">
        <v>0</v>
      </c>
      <c r="H23" s="7">
        <v>4</v>
      </c>
      <c r="I23" s="7">
        <v>1</v>
      </c>
      <c r="J23" s="7">
        <v>0.625</v>
      </c>
      <c r="K23" s="7">
        <v>0.769230769230769</v>
      </c>
      <c r="L23" s="7">
        <v>0.6</v>
      </c>
      <c r="M23" s="7">
        <v>0.4</v>
      </c>
      <c r="N23" s="7">
        <v>0.7</v>
      </c>
    </row>
    <row r="24" s="14" customFormat="1" spans="1:14">
      <c r="A24" s="19">
        <v>52</v>
      </c>
      <c r="B24" s="20">
        <v>52</v>
      </c>
      <c r="C24" s="20">
        <v>0.76999843120575</v>
      </c>
      <c r="D24" s="20">
        <v>0.212963461875915</v>
      </c>
      <c r="E24" s="20">
        <v>10</v>
      </c>
      <c r="F24" s="20">
        <v>6</v>
      </c>
      <c r="G24" s="20">
        <v>0</v>
      </c>
      <c r="H24" s="20">
        <v>4</v>
      </c>
      <c r="I24" s="20">
        <v>1</v>
      </c>
      <c r="J24" s="20">
        <v>0.625</v>
      </c>
      <c r="K24" s="20">
        <v>0.769230769230769</v>
      </c>
      <c r="L24" s="20">
        <v>0.6</v>
      </c>
      <c r="M24" s="20">
        <v>0.4</v>
      </c>
      <c r="N24" s="20">
        <v>0.7</v>
      </c>
    </row>
    <row r="25" s="26" customFormat="1" spans="1:14">
      <c r="A25" s="27">
        <v>40</v>
      </c>
      <c r="B25" s="28">
        <v>40</v>
      </c>
      <c r="C25" s="28">
        <v>0.792062044143677</v>
      </c>
      <c r="D25" s="28">
        <v>0.0185079574584961</v>
      </c>
      <c r="E25" s="28">
        <v>10</v>
      </c>
      <c r="F25" s="28">
        <v>5</v>
      </c>
      <c r="G25" s="28">
        <v>0</v>
      </c>
      <c r="H25" s="28">
        <v>5</v>
      </c>
      <c r="I25" s="28">
        <v>1</v>
      </c>
      <c r="J25" s="28">
        <v>0.666666666666667</v>
      </c>
      <c r="K25" s="28">
        <v>0.8</v>
      </c>
      <c r="L25" s="28">
        <v>0.5</v>
      </c>
      <c r="M25" s="28">
        <v>0.5</v>
      </c>
      <c r="N25" s="28">
        <v>0.75</v>
      </c>
    </row>
    <row r="26" spans="3:14">
      <c r="C26" s="5">
        <f>AVERAGE(C2:C25)</f>
        <v>0.600533137718837</v>
      </c>
      <c r="D26" s="5">
        <f>AVERAGE(D2:D25)</f>
        <v>0.0760997186104456</v>
      </c>
      <c r="J26" s="5">
        <f>AVERAGE(J2:J25)</f>
        <v>0.643030834691051</v>
      </c>
      <c r="K26" s="5">
        <f>AVERAGE(K2:K25)</f>
        <v>0.780896202285508</v>
      </c>
      <c r="L26" s="5">
        <f>AVERAGE(L2:L25)</f>
        <v>0.570833333333333</v>
      </c>
      <c r="M26" s="5">
        <f>AVERAGE(M2:M25)</f>
        <v>0.429166666666667</v>
      </c>
      <c r="N26" s="5">
        <f>AVERAGE(N2:N25)</f>
        <v>0.714583333333333</v>
      </c>
    </row>
    <row r="28" spans="3:12">
      <c r="C28" s="12" t="s">
        <v>13</v>
      </c>
      <c r="D28" s="5" t="s">
        <v>14</v>
      </c>
      <c r="E28" s="5"/>
      <c r="H28" s="12" t="s">
        <v>13</v>
      </c>
      <c r="I28" s="5" t="s">
        <v>14</v>
      </c>
      <c r="J28" s="13" t="s">
        <v>26</v>
      </c>
      <c r="K28" s="14"/>
      <c r="L28" s="14"/>
    </row>
    <row r="29" s="14" customFormat="1" spans="3:10">
      <c r="C29" s="13" t="s">
        <v>27</v>
      </c>
      <c r="D29" s="13">
        <f>COUNTIF(C2:C25,"&lt;0.399")-COUNTIF(C2:C25,"&lt;0.385")</f>
        <v>1</v>
      </c>
      <c r="E29" s="13"/>
      <c r="H29" s="13" t="s">
        <v>28</v>
      </c>
      <c r="I29" s="13">
        <f>COUNTIF(C2:C25,"&lt;0.402")-COUNTIF(C2:C25,"&lt;0.385")</f>
        <v>1</v>
      </c>
      <c r="J29" s="15"/>
    </row>
    <row r="30" spans="3:13">
      <c r="C30" s="5" t="s">
        <v>29</v>
      </c>
      <c r="D30" s="5">
        <f>COUNTIF(C2:C25,"&lt;0.413")-COUNTIF(C2:C25,"&lt;0.399")</f>
        <v>1</v>
      </c>
      <c r="E30" s="5"/>
      <c r="H30" s="5" t="s">
        <v>30</v>
      </c>
      <c r="I30" s="5">
        <f>COUNTIF(C2:C25,"&lt;0.419")-COUNTIF(C2:C25,"&lt;0.402")</f>
        <v>1</v>
      </c>
      <c r="J30" s="15">
        <v>0.04</v>
      </c>
      <c r="K30" s="14">
        <v>-20</v>
      </c>
      <c r="L30" s="14">
        <v>480</v>
      </c>
      <c r="M30" s="14">
        <v>24</v>
      </c>
    </row>
    <row r="31" s="14" customFormat="1" spans="3:13">
      <c r="C31" s="13" t="s">
        <v>31</v>
      </c>
      <c r="D31" s="13">
        <f>COUNTIF(C2:C25,"&lt;0.427")-COUNTIF(C2:C25,"&lt;0.413")</f>
        <v>1</v>
      </c>
      <c r="E31" s="13">
        <v>3</v>
      </c>
      <c r="F31" s="13">
        <v>2</v>
      </c>
      <c r="H31" s="13" t="s">
        <v>32</v>
      </c>
      <c r="I31" s="13">
        <f>COUNTIF(C2:C25,"&lt;0.436")-COUNTIF(C2:C25,"&lt;0.419")</f>
        <v>1</v>
      </c>
      <c r="J31" s="15">
        <v>0.08</v>
      </c>
      <c r="K31" s="14">
        <v>-40</v>
      </c>
      <c r="L31" s="14">
        <v>460</v>
      </c>
      <c r="M31" s="14">
        <v>23</v>
      </c>
    </row>
    <row r="32" s="14" customFormat="1" spans="3:13">
      <c r="C32" s="13" t="s">
        <v>33</v>
      </c>
      <c r="D32" s="13">
        <f>COUNTIF(C2:C25,"&lt;0.441")-COUNTIF(C2:C25,"&lt;0.427")</f>
        <v>0</v>
      </c>
      <c r="E32" s="13">
        <v>5</v>
      </c>
      <c r="F32" s="13">
        <v>5</v>
      </c>
      <c r="H32" s="13" t="s">
        <v>34</v>
      </c>
      <c r="I32" s="13">
        <f>COUNTIF(C2:C25,"&lt;0.453")-COUNTIF(C2:C25,"&lt;0.436")</f>
        <v>1</v>
      </c>
      <c r="J32" s="15">
        <v>0.12</v>
      </c>
      <c r="K32" s="14">
        <v>-60</v>
      </c>
      <c r="L32" s="14">
        <v>440</v>
      </c>
      <c r="M32" s="14">
        <v>22</v>
      </c>
    </row>
    <row r="33" s="14" customFormat="1" spans="3:13">
      <c r="C33" s="13" t="s">
        <v>35</v>
      </c>
      <c r="D33" s="13">
        <f>COUNTIF(C2:C25,"&lt;0.455")-COUNTIF(C2:C25,"&lt;0.441")</f>
        <v>1</v>
      </c>
      <c r="E33" s="13">
        <v>9</v>
      </c>
      <c r="F33" s="13">
        <v>7</v>
      </c>
      <c r="H33" s="13" t="s">
        <v>36</v>
      </c>
      <c r="I33" s="13">
        <f>COUNTIF(C2:C25,"&lt;0.47")-COUNTIF(C2:C25,"&lt;0.453")</f>
        <v>1</v>
      </c>
      <c r="J33" s="15">
        <v>0.16</v>
      </c>
      <c r="K33" s="18">
        <v>-80</v>
      </c>
      <c r="L33" s="18">
        <v>420</v>
      </c>
      <c r="M33" s="14">
        <v>21</v>
      </c>
    </row>
    <row r="34" s="14" customFormat="1" spans="3:9">
      <c r="C34" s="13" t="s">
        <v>37</v>
      </c>
      <c r="D34" s="13">
        <f>COUNTIF(C2:C25,"&lt;0.469")-COUNTIF(C2:C25,"&lt;0.455")</f>
        <v>1</v>
      </c>
      <c r="E34" s="13">
        <v>5</v>
      </c>
      <c r="F34" s="13">
        <v>5</v>
      </c>
      <c r="H34" s="13" t="s">
        <v>38</v>
      </c>
      <c r="I34" s="13">
        <f>COUNTIF(C2:C25,"&lt;0.487")-COUNTIF(C2:C25,"&lt;0.47")</f>
        <v>1</v>
      </c>
    </row>
    <row r="35" s="14" customFormat="1" spans="3:9">
      <c r="C35" s="13" t="s">
        <v>39</v>
      </c>
      <c r="D35" s="13">
        <f>COUNTIF(C2:C25,"&lt;0.483")-COUNTIF(C2:C25,"&lt;0.469")</f>
        <v>1</v>
      </c>
      <c r="E35" s="13">
        <v>3</v>
      </c>
      <c r="F35" s="13">
        <v>2</v>
      </c>
      <c r="H35" s="13" t="s">
        <v>40</v>
      </c>
      <c r="I35" s="13">
        <f>COUNTIF(C2:C25,"&lt;0.504")-COUNTIF(C2:C25,"&lt;0.487")</f>
        <v>0</v>
      </c>
    </row>
    <row r="36" spans="3:11">
      <c r="C36" s="5" t="s">
        <v>41</v>
      </c>
      <c r="D36" s="5">
        <f>COUNTIF(C2:C25,"&lt;0.497")-COUNTIF(C2:C25,"&lt;0.483")</f>
        <v>0</v>
      </c>
      <c r="E36" s="5"/>
      <c r="H36" s="5" t="s">
        <v>42</v>
      </c>
      <c r="I36" s="5">
        <f>COUNTIF(C2:C25,"&lt;0.521")-COUNTIF(C2:C25,"&lt;0.504")</f>
        <v>1</v>
      </c>
      <c r="J36" s="5">
        <v>0.57</v>
      </c>
      <c r="K36" s="5">
        <v>0.041</v>
      </c>
    </row>
    <row r="37" spans="3:11">
      <c r="C37" s="5" t="s">
        <v>43</v>
      </c>
      <c r="D37" s="5">
        <f>COUNTIF(C2:C25,"&lt;0.511")-COUNTIF(C2:C25,"&lt;0.497")</f>
        <v>0</v>
      </c>
      <c r="E37" s="5"/>
      <c r="H37" s="5" t="s">
        <v>44</v>
      </c>
      <c r="I37" s="5">
        <f>COUNTIF(C2:C25,"&lt;0.538")-COUNTIF(C2:C25,"&lt;0.521")</f>
        <v>1</v>
      </c>
      <c r="J37" s="5">
        <v>0.725</v>
      </c>
      <c r="K37" s="5">
        <v>0.076</v>
      </c>
    </row>
    <row r="38" spans="3:11">
      <c r="C38" s="5" t="s">
        <v>45</v>
      </c>
      <c r="D38" s="5">
        <f>COUNTIF(C2:C25,"&lt;0.525")-COUNTIF(C2:C25,"&lt;0.511")</f>
        <v>1</v>
      </c>
      <c r="E38" s="5"/>
      <c r="H38" s="5" t="s">
        <v>46</v>
      </c>
      <c r="I38" s="5">
        <f>COUNTIF(C2:C25,"&lt;0.555")-COUNTIF(C2:C25,"&lt;0.538")</f>
        <v>1</v>
      </c>
      <c r="J38" s="5">
        <v>0.801</v>
      </c>
      <c r="K38" s="5">
        <v>0.094</v>
      </c>
    </row>
    <row r="39" spans="3:9">
      <c r="C39" s="5" t="s">
        <v>47</v>
      </c>
      <c r="D39" s="5">
        <f>COUNTIF(C2:C25,"&lt;0.539")-COUNTIF(C2:C25,"&lt;0.525")</f>
        <v>1</v>
      </c>
      <c r="E39" s="5"/>
      <c r="H39" s="5" t="s">
        <v>48</v>
      </c>
      <c r="I39" s="5">
        <f>COUNTIF(C2:C25,"&lt;0.572")-COUNTIF(C2:C25,"&lt;0.555")</f>
        <v>1</v>
      </c>
    </row>
    <row r="40" spans="3:9">
      <c r="C40" s="5" t="s">
        <v>49</v>
      </c>
      <c r="D40" s="5">
        <f>COUNTIF(C2:C26,"&lt;0.553")-COUNTIF(C2:C26,"&lt;0.539")</f>
        <v>1</v>
      </c>
      <c r="H40" s="5" t="s">
        <v>50</v>
      </c>
      <c r="I40" s="5">
        <f>COUNTIF(C2:C25,"&lt;0.589")-COUNTIF(C2:C25,"&lt;0.572")</f>
        <v>1</v>
      </c>
    </row>
    <row r="41" spans="3:9">
      <c r="C41" s="5" t="s">
        <v>51</v>
      </c>
      <c r="D41" s="5">
        <f>COUNTIF(C2:C26,"&lt;0.567")-COUNTIF(C2:C26,"&lt;0.553")</f>
        <v>1</v>
      </c>
      <c r="H41" s="5" t="s">
        <v>52</v>
      </c>
      <c r="I41" s="5">
        <f>COUNTIF(C2:C25,"&lt;0.606")-COUNTIF(C2:C25,"&lt;0.589")</f>
        <v>1</v>
      </c>
    </row>
    <row r="42" spans="3:9">
      <c r="C42" s="5" t="s">
        <v>53</v>
      </c>
      <c r="D42" s="5">
        <f>COUNTIF(C2:C26,"&lt;0.581")-COUNTIF(C2:C26,"&lt;0.567")</f>
        <v>1</v>
      </c>
      <c r="H42" s="5" t="s">
        <v>54</v>
      </c>
      <c r="I42" s="5">
        <f>COUNTIF(C2:C25,"&lt;0.623")-COUNTIF(C2:C25,"&lt;0.606")</f>
        <v>1</v>
      </c>
    </row>
    <row r="43" spans="3:9">
      <c r="C43" s="5" t="s">
        <v>55</v>
      </c>
      <c r="D43" s="5">
        <f>COUNTIF(C2:C26,"&lt;0.595")-COUNTIF(C2:C26,"&lt;0.581")</f>
        <v>0</v>
      </c>
      <c r="H43" s="5" t="s">
        <v>56</v>
      </c>
      <c r="I43" s="5">
        <f>COUNTIF(C2:C25,"&lt;0.64")-COUNTIF(C2:C25,"&lt;0.623")</f>
        <v>1</v>
      </c>
    </row>
    <row r="44" spans="3:9">
      <c r="C44" s="5" t="s">
        <v>57</v>
      </c>
      <c r="D44" s="5">
        <f>COUNTIF(C2:C26,"&lt;0.609")-COUNTIF(C2:C26,"&lt;0.595")</f>
        <v>2</v>
      </c>
      <c r="H44" s="5" t="s">
        <v>58</v>
      </c>
      <c r="I44" s="5">
        <f>COUNTIF(C2:C25,"&lt;0.657")-COUNTIF(C2:C25,"&lt;0.64")</f>
        <v>1</v>
      </c>
    </row>
    <row r="45" spans="3:9">
      <c r="C45" s="5" t="s">
        <v>59</v>
      </c>
      <c r="D45" s="5">
        <f>COUNTIF(C2:C26,"&lt;0.623")-COUNTIF(C2:C26,"&lt;0.609")</f>
        <v>1</v>
      </c>
      <c r="H45" s="5" t="s">
        <v>60</v>
      </c>
      <c r="I45" s="5">
        <f>COUNTIF(C2:C25,"&lt;0.674")-COUNTIF(C2:C25,"&lt;0.657")</f>
        <v>1</v>
      </c>
    </row>
    <row r="46" spans="3:9">
      <c r="C46" s="5" t="s">
        <v>61</v>
      </c>
      <c r="D46" s="5">
        <f>COUNTIF(C2:C26,"&lt;0.637")-COUNTIF(C2:C26,"&lt;0.623")</f>
        <v>1</v>
      </c>
      <c r="H46" s="5" t="s">
        <v>62</v>
      </c>
      <c r="I46" s="5">
        <f>COUNTIF(C2:C25,"&lt;0.691")-COUNTIF(C2:C25,"&lt;0.674")</f>
        <v>1</v>
      </c>
    </row>
    <row r="47" spans="3:9">
      <c r="C47" s="5" t="s">
        <v>63</v>
      </c>
      <c r="D47" s="5">
        <f>COUNTIF(C2:C26,"&lt;0.651")-COUNTIF(C2:C26,"&lt;0.637")</f>
        <v>1</v>
      </c>
      <c r="H47" s="5" t="s">
        <v>64</v>
      </c>
      <c r="I47" s="5">
        <f>COUNTIF(C2:C25,"&lt;0.708")-COUNTIF(C2:C25,"&lt;0.691")</f>
        <v>1</v>
      </c>
    </row>
    <row r="48" spans="3:9">
      <c r="C48" s="5" t="s">
        <v>65</v>
      </c>
      <c r="D48" s="5">
        <f>COUNTIF(C2:C26,"&lt;0.665")-COUNTIF(C2:C26,"&lt;0.651")</f>
        <v>0</v>
      </c>
      <c r="H48" s="5" t="s">
        <v>66</v>
      </c>
      <c r="I48" s="5">
        <f>COUNTIF(C2:C25,"&lt;0.725")-COUNTIF(C2:C25,"&lt;0.708")</f>
        <v>1</v>
      </c>
    </row>
    <row r="49" spans="3:9">
      <c r="C49" s="5" t="s">
        <v>67</v>
      </c>
      <c r="D49" s="5">
        <f>COUNTIF(C2:C26,"&lt;0.679")-COUNTIF(C2:C26,"&lt;0.665")</f>
        <v>1</v>
      </c>
      <c r="H49" s="5" t="s">
        <v>68</v>
      </c>
      <c r="I49" s="5">
        <f>COUNTIF(C2:C25,"&lt;0.742")-COUNTIF(C2:C25,"&lt;0.725")</f>
        <v>1</v>
      </c>
    </row>
    <row r="50" spans="3:9">
      <c r="C50" s="5" t="s">
        <v>69</v>
      </c>
      <c r="D50" s="5">
        <f>COUNTIF(C2:C26,"&lt;0.693")-COUNTIF(C2:C26,"&lt;0.679")</f>
        <v>1</v>
      </c>
      <c r="H50" s="5" t="s">
        <v>70</v>
      </c>
      <c r="I50" s="5">
        <f>COUNTIF(C2:C25,"&lt;0.759")-COUNTIF(C2:C25,"&lt;0.742")</f>
        <v>1</v>
      </c>
    </row>
    <row r="51" spans="3:9">
      <c r="C51" s="5" t="s">
        <v>71</v>
      </c>
      <c r="D51" s="5">
        <f>COUNTIF(C2:C26,"&lt;0.707")-COUNTIF(C2:C26,"&lt;0.693")</f>
        <v>1</v>
      </c>
      <c r="H51" s="5" t="s">
        <v>72</v>
      </c>
      <c r="I51" s="5">
        <f>COUNTIF(C2:C25,"&lt;0.776")-COUNTIF(C2:C25,"&lt;0.759")</f>
        <v>1</v>
      </c>
    </row>
    <row r="52" spans="3:9">
      <c r="C52" s="5" t="s">
        <v>73</v>
      </c>
      <c r="D52" s="5">
        <f>COUNTIF(C2:C26,"&lt;0.721")-COUNTIF(C2:C26,"&lt;0.707")</f>
        <v>1</v>
      </c>
      <c r="H52" s="5" t="s">
        <v>74</v>
      </c>
      <c r="I52" s="5">
        <f>COUNTIF(C2:C25,"&lt;0.793")-COUNTIF(C2:C25,"&lt;0.776")</f>
        <v>1</v>
      </c>
    </row>
    <row r="53" spans="3:9">
      <c r="C53" s="5" t="s">
        <v>75</v>
      </c>
      <c r="D53" s="5">
        <f>COUNTIF(C2:C26,"&lt;0.735")-COUNTIF(C2:C26,"&lt;0.721")</f>
        <v>1</v>
      </c>
      <c r="H53" s="5" t="s">
        <v>76</v>
      </c>
      <c r="I53" s="5">
        <f>COUNTIF(C2:C25,"&lt;0.81")-COUNTIF(C2:C25,"&lt;0.793")</f>
        <v>1</v>
      </c>
    </row>
    <row r="54" spans="3:9">
      <c r="C54" s="5" t="s">
        <v>77</v>
      </c>
      <c r="D54" s="5">
        <f>COUNTIF(C2:C26,"&lt;0.749")-COUNTIF(C2:C26,"&lt;0.735")</f>
        <v>1</v>
      </c>
      <c r="H54" s="5" t="s">
        <v>77</v>
      </c>
      <c r="I54" s="5">
        <f>COUNTIF(H2:H26,"&lt;0.749")-COUNTIF(H2:H26,"&lt;0.735")</f>
        <v>0</v>
      </c>
    </row>
    <row r="55" spans="3:9">
      <c r="C55" s="5" t="s">
        <v>78</v>
      </c>
      <c r="D55" s="5">
        <f>COUNTIF(C2:C26,"&lt;0.763")-COUNTIF(C2:C26,"&lt;0.749")</f>
        <v>0</v>
      </c>
      <c r="H55" s="5" t="s">
        <v>78</v>
      </c>
      <c r="I55" s="5">
        <f>COUNTIF(H2:H26,"&lt;0.763")-COUNTIF(H2:H26,"&lt;0.749")</f>
        <v>0</v>
      </c>
    </row>
    <row r="56" spans="3:9">
      <c r="C56" s="5" t="s">
        <v>79</v>
      </c>
      <c r="D56" s="5">
        <f>COUNTIF(C2:C26,"&lt;0.777")-COUNTIF(C2:C26,"&lt;0.763")</f>
        <v>1</v>
      </c>
      <c r="H56" s="5" t="s">
        <v>79</v>
      </c>
      <c r="I56" s="5">
        <f>COUNTIF(H2:H26,"&lt;0.777")-COUNTIF(H2:H26,"&lt;0.763")</f>
        <v>0</v>
      </c>
    </row>
    <row r="57" spans="3:9">
      <c r="C57" s="5" t="s">
        <v>80</v>
      </c>
      <c r="D57" s="5">
        <f>COUNTIF(C2:C26,"&lt;0.791")-COUNTIF(C2:C26,"&lt;0.777")</f>
        <v>0</v>
      </c>
      <c r="H57" s="5" t="s">
        <v>80</v>
      </c>
      <c r="I57" s="5">
        <f>COUNTIF(H2:H26,"&lt;0.791")-COUNTIF(H2:H26,"&lt;0.777")</f>
        <v>0</v>
      </c>
    </row>
    <row r="58" spans="3:9">
      <c r="C58" s="5" t="s">
        <v>81</v>
      </c>
      <c r="D58" s="5">
        <f>COUNTIF(C2:C26,"&lt;0.805")-COUNTIF(C2:C26,"&lt;0.791")</f>
        <v>2</v>
      </c>
      <c r="H58" s="5" t="s">
        <v>81</v>
      </c>
      <c r="I58" s="5">
        <f>COUNTIF(H2:H26,"&lt;0.805")-COUNTIF(H2:H26,"&lt;0.791")</f>
        <v>0</v>
      </c>
    </row>
    <row r="59" spans="3:9">
      <c r="C59" s="5" t="s">
        <v>82</v>
      </c>
      <c r="D59" s="5">
        <f>COUNTIF(C2:C26,"&lt;0.819")-COUNTIF(C2:C26,"&lt;0.805")</f>
        <v>0</v>
      </c>
      <c r="H59" s="5" t="s">
        <v>82</v>
      </c>
      <c r="I59" s="5">
        <f>COUNTIF(H2:H26,"&lt;0.819")-COUNTIF(H2:H26,"&lt;0.805")</f>
        <v>0</v>
      </c>
    </row>
    <row r="60" spans="3:9">
      <c r="C60" s="5" t="s">
        <v>83</v>
      </c>
      <c r="D60" s="5">
        <f>COUNTIF(C2:C26,"&lt;0.833")-COUNTIF(C2:C26,"&lt;0.819")</f>
        <v>0</v>
      </c>
      <c r="H60" s="5" t="s">
        <v>83</v>
      </c>
      <c r="I60" s="5">
        <f>COUNTIF(H2:H26,"&lt;0.833")-COUNTIF(H2:H26,"&lt;0.819")</f>
        <v>0</v>
      </c>
    </row>
    <row r="61" spans="3:9">
      <c r="C61" s="5" t="s">
        <v>84</v>
      </c>
      <c r="D61" s="5">
        <f>COUNTIF(C2:C25,"&lt;0.847")-COUNTIF(C2:C25,"&lt;0.833")</f>
        <v>0</v>
      </c>
      <c r="H61" s="5" t="s">
        <v>84</v>
      </c>
      <c r="I61" s="5">
        <f>COUNTIF(H2:H25,"&lt;0.847")-COUNTIF(H2:H25,"&lt;0.833")</f>
        <v>0</v>
      </c>
    </row>
  </sheetData>
  <pageMargins left="0.75" right="0.75" top="1" bottom="1" header="0.5" footer="0.5"/>
  <headerFooter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0"/>
  <sheetViews>
    <sheetView topLeftCell="A19" workbookViewId="0">
      <selection activeCell="H28" sqref="H28:I51"/>
    </sheetView>
  </sheetViews>
  <sheetFormatPr defaultColWidth="8.89166666666667" defaultRowHeight="13.5"/>
  <cols>
    <col min="3" max="4" width="19.6666666666667" customWidth="1"/>
    <col min="8" max="9" width="19.4416666666667" customWidth="1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="2" customFormat="1" spans="1:14">
      <c r="A2" s="10">
        <v>0</v>
      </c>
      <c r="B2" s="36">
        <v>0</v>
      </c>
      <c r="C2" s="36">
        <v>0.385983467102051</v>
      </c>
      <c r="D2" s="36">
        <v>0.400498867034912</v>
      </c>
      <c r="E2" s="36">
        <v>10</v>
      </c>
      <c r="F2" s="36">
        <v>4</v>
      </c>
      <c r="G2" s="36">
        <v>0</v>
      </c>
      <c r="H2" s="36">
        <v>6</v>
      </c>
      <c r="I2" s="36">
        <v>1</v>
      </c>
      <c r="J2" s="36">
        <v>0.714285714285714</v>
      </c>
      <c r="K2" s="36">
        <v>0.833333333333333</v>
      </c>
      <c r="L2" s="36">
        <v>0.4</v>
      </c>
      <c r="M2" s="36">
        <v>0.6</v>
      </c>
      <c r="N2" s="36">
        <v>0.8</v>
      </c>
    </row>
    <row r="3" s="2" customFormat="1" spans="1:14">
      <c r="A3" s="10">
        <v>1</v>
      </c>
      <c r="B3" s="36">
        <v>1</v>
      </c>
      <c r="C3" s="36">
        <v>0.408030271530151</v>
      </c>
      <c r="D3" s="36">
        <v>0.0389866828918457</v>
      </c>
      <c r="E3" s="36">
        <v>10</v>
      </c>
      <c r="F3" s="36">
        <v>4</v>
      </c>
      <c r="G3" s="36">
        <v>0</v>
      </c>
      <c r="H3" s="36">
        <v>6</v>
      </c>
      <c r="I3" s="36">
        <v>1</v>
      </c>
      <c r="J3" s="36">
        <v>0.714285714285714</v>
      </c>
      <c r="K3" s="36">
        <v>0.833333333333333</v>
      </c>
      <c r="L3" s="36">
        <v>0.4</v>
      </c>
      <c r="M3" s="36">
        <v>0.6</v>
      </c>
      <c r="N3" s="36">
        <v>0.8</v>
      </c>
    </row>
    <row r="4" s="2" customFormat="1" spans="1:14">
      <c r="A4" s="10">
        <v>87</v>
      </c>
      <c r="B4" s="11">
        <v>87</v>
      </c>
      <c r="C4" s="11">
        <v>0.426350593566894</v>
      </c>
      <c r="D4" s="11">
        <v>0.0639957189559937</v>
      </c>
      <c r="E4" s="11">
        <v>10</v>
      </c>
      <c r="F4" s="11">
        <v>7</v>
      </c>
      <c r="G4" s="11">
        <v>0</v>
      </c>
      <c r="H4" s="11">
        <v>3</v>
      </c>
      <c r="I4" s="11">
        <v>1</v>
      </c>
      <c r="J4" s="11">
        <v>0.588235294117647</v>
      </c>
      <c r="K4" s="11">
        <v>0.740740740740741</v>
      </c>
      <c r="L4" s="11">
        <v>0.7</v>
      </c>
      <c r="M4" s="11">
        <v>0.3</v>
      </c>
      <c r="N4" s="11">
        <v>0.65</v>
      </c>
    </row>
    <row r="5" s="2" customFormat="1" spans="1:14">
      <c r="A5" s="10">
        <v>70</v>
      </c>
      <c r="B5" s="11">
        <v>70</v>
      </c>
      <c r="C5" s="11">
        <v>0.448178768157959</v>
      </c>
      <c r="D5" s="11">
        <v>0.033928632736206</v>
      </c>
      <c r="E5" s="11">
        <v>10</v>
      </c>
      <c r="F5" s="11">
        <v>5</v>
      </c>
      <c r="G5" s="11">
        <v>0</v>
      </c>
      <c r="H5" s="11">
        <v>5</v>
      </c>
      <c r="I5" s="11">
        <v>1</v>
      </c>
      <c r="J5" s="11">
        <v>0.666666666666667</v>
      </c>
      <c r="K5" s="11">
        <v>0.8</v>
      </c>
      <c r="L5" s="11">
        <v>0.5</v>
      </c>
      <c r="M5" s="11">
        <v>0.5</v>
      </c>
      <c r="N5" s="11">
        <v>0.75</v>
      </c>
    </row>
    <row r="6" s="1" customFormat="1" spans="1:14">
      <c r="A6" s="8">
        <v>8</v>
      </c>
      <c r="B6" s="9">
        <v>8</v>
      </c>
      <c r="C6" s="9">
        <v>0.465441465377808</v>
      </c>
      <c r="D6" s="9">
        <v>0.0322824716567993</v>
      </c>
      <c r="E6" s="9">
        <v>10</v>
      </c>
      <c r="F6" s="9">
        <v>6</v>
      </c>
      <c r="G6" s="9">
        <v>0</v>
      </c>
      <c r="H6" s="9">
        <v>4</v>
      </c>
      <c r="I6" s="9">
        <v>1</v>
      </c>
      <c r="J6" s="9">
        <v>0.625</v>
      </c>
      <c r="K6" s="9">
        <v>0.769230769230769</v>
      </c>
      <c r="L6" s="9">
        <v>0.6</v>
      </c>
      <c r="M6" s="9">
        <v>0.4</v>
      </c>
      <c r="N6" s="9">
        <v>0.7</v>
      </c>
    </row>
    <row r="7" s="1" customFormat="1" spans="1:14">
      <c r="A7" s="8">
        <v>29</v>
      </c>
      <c r="B7" s="9">
        <v>29</v>
      </c>
      <c r="C7" s="9">
        <v>0.47124719619751</v>
      </c>
      <c r="D7" s="9">
        <v>0.0666677951812744</v>
      </c>
      <c r="E7" s="9">
        <v>10</v>
      </c>
      <c r="F7" s="9">
        <v>4</v>
      </c>
      <c r="G7" s="9">
        <v>0</v>
      </c>
      <c r="H7" s="9">
        <v>6</v>
      </c>
      <c r="I7" s="9">
        <v>1</v>
      </c>
      <c r="J7" s="9">
        <v>0.714285714285714</v>
      </c>
      <c r="K7" s="9">
        <v>0.833333333333333</v>
      </c>
      <c r="L7" s="9">
        <v>0.4</v>
      </c>
      <c r="M7" s="9">
        <v>0.6</v>
      </c>
      <c r="N7" s="9">
        <v>0.8</v>
      </c>
    </row>
    <row r="8" s="1" customFormat="1" spans="1:14">
      <c r="A8" s="8">
        <v>85</v>
      </c>
      <c r="B8" s="9">
        <v>85</v>
      </c>
      <c r="C8" s="9">
        <v>0.517606735229492</v>
      </c>
      <c r="D8" s="9">
        <v>0.0504281520843506</v>
      </c>
      <c r="E8" s="9">
        <v>10</v>
      </c>
      <c r="F8" s="9">
        <v>6</v>
      </c>
      <c r="G8" s="9">
        <v>0</v>
      </c>
      <c r="H8" s="9">
        <v>4</v>
      </c>
      <c r="I8" s="9">
        <v>1</v>
      </c>
      <c r="J8" s="9">
        <v>0.625</v>
      </c>
      <c r="K8" s="9">
        <v>0.769230769230769</v>
      </c>
      <c r="L8" s="9">
        <v>0.6</v>
      </c>
      <c r="M8" s="9">
        <v>0.4</v>
      </c>
      <c r="N8" s="9">
        <v>0.7</v>
      </c>
    </row>
    <row r="9" s="2" customFormat="1" spans="1:14">
      <c r="A9" s="10">
        <v>97</v>
      </c>
      <c r="B9" s="11">
        <v>97</v>
      </c>
      <c r="C9" s="11">
        <v>0.535357475280762</v>
      </c>
      <c r="D9" s="11">
        <v>0.0481466054916382</v>
      </c>
      <c r="E9" s="11">
        <v>10</v>
      </c>
      <c r="F9" s="11">
        <v>7</v>
      </c>
      <c r="G9" s="11">
        <v>0</v>
      </c>
      <c r="H9" s="11">
        <v>3</v>
      </c>
      <c r="I9" s="11">
        <v>1</v>
      </c>
      <c r="J9" s="11">
        <v>0.588235294117647</v>
      </c>
      <c r="K9" s="11">
        <v>0.740740740740741</v>
      </c>
      <c r="L9" s="11">
        <v>0.7</v>
      </c>
      <c r="M9" s="11">
        <v>0.3</v>
      </c>
      <c r="N9" s="11">
        <v>0.65</v>
      </c>
    </row>
    <row r="10" s="1" customFormat="1" spans="1:14">
      <c r="A10" s="8">
        <v>61</v>
      </c>
      <c r="B10" s="9">
        <v>61</v>
      </c>
      <c r="C10" s="9">
        <v>0.539327621459961</v>
      </c>
      <c r="D10" s="9">
        <v>0.0835833549499512</v>
      </c>
      <c r="E10" s="9">
        <v>10</v>
      </c>
      <c r="F10" s="9">
        <v>9</v>
      </c>
      <c r="G10" s="9">
        <v>0</v>
      </c>
      <c r="H10" s="9">
        <v>1</v>
      </c>
      <c r="I10" s="9">
        <v>1</v>
      </c>
      <c r="J10" s="9">
        <v>0.526315789473684</v>
      </c>
      <c r="K10" s="9">
        <v>0.689655172413793</v>
      </c>
      <c r="L10" s="9">
        <v>0.9</v>
      </c>
      <c r="M10" s="9">
        <v>0.1</v>
      </c>
      <c r="N10" s="9">
        <v>0.55</v>
      </c>
    </row>
    <row r="11" s="1" customFormat="1" spans="1:14">
      <c r="A11" s="8">
        <v>35</v>
      </c>
      <c r="B11" s="9">
        <v>35</v>
      </c>
      <c r="C11" s="9">
        <v>0.560801029205322</v>
      </c>
      <c r="D11" s="9">
        <v>0.0492334365844727</v>
      </c>
      <c r="E11" s="9">
        <v>10</v>
      </c>
      <c r="F11" s="9">
        <v>5</v>
      </c>
      <c r="G11" s="9">
        <v>0</v>
      </c>
      <c r="H11" s="9">
        <v>5</v>
      </c>
      <c r="I11" s="9">
        <v>1</v>
      </c>
      <c r="J11" s="9">
        <v>0.666666666666667</v>
      </c>
      <c r="K11" s="9">
        <v>0.8</v>
      </c>
      <c r="L11" s="9">
        <v>0.5</v>
      </c>
      <c r="M11" s="9">
        <v>0.5</v>
      </c>
      <c r="N11" s="9">
        <v>0.75</v>
      </c>
    </row>
    <row r="12" s="26" customFormat="1" spans="1:14">
      <c r="A12" s="27">
        <v>39</v>
      </c>
      <c r="B12" s="28">
        <v>39</v>
      </c>
      <c r="C12" s="28">
        <v>0.573268890380859</v>
      </c>
      <c r="D12" s="28">
        <v>0.126465439796448</v>
      </c>
      <c r="E12" s="28">
        <v>10</v>
      </c>
      <c r="F12" s="28">
        <v>6</v>
      </c>
      <c r="G12" s="28">
        <v>0</v>
      </c>
      <c r="H12" s="28">
        <v>4</v>
      </c>
      <c r="I12" s="28">
        <v>1</v>
      </c>
      <c r="J12" s="28">
        <v>0.625</v>
      </c>
      <c r="K12" s="28">
        <v>0.769230769230769</v>
      </c>
      <c r="L12" s="28">
        <v>0.6</v>
      </c>
      <c r="M12" s="28">
        <v>0.4</v>
      </c>
      <c r="N12" s="28">
        <v>0.7</v>
      </c>
    </row>
    <row r="13" s="26" customFormat="1" spans="1:14">
      <c r="A13" s="27">
        <v>4</v>
      </c>
      <c r="B13" s="28">
        <v>4</v>
      </c>
      <c r="C13" s="28">
        <v>0.600152254104614</v>
      </c>
      <c r="D13" s="28">
        <v>0.0940033197402954</v>
      </c>
      <c r="E13" s="28">
        <v>10</v>
      </c>
      <c r="F13" s="28">
        <v>8</v>
      </c>
      <c r="G13" s="28">
        <v>0</v>
      </c>
      <c r="H13" s="28">
        <v>2</v>
      </c>
      <c r="I13" s="28">
        <v>1</v>
      </c>
      <c r="J13" s="28">
        <v>0.555555555555556</v>
      </c>
      <c r="K13" s="28">
        <v>0.714285714285714</v>
      </c>
      <c r="L13" s="28">
        <v>0.8</v>
      </c>
      <c r="M13" s="28">
        <v>0.2</v>
      </c>
      <c r="N13" s="28">
        <v>0.6</v>
      </c>
    </row>
    <row r="14" s="26" customFormat="1" spans="1:14">
      <c r="A14" s="27">
        <v>47</v>
      </c>
      <c r="B14" s="28">
        <v>47</v>
      </c>
      <c r="C14" s="28">
        <v>0.609992265701294</v>
      </c>
      <c r="D14" s="28">
        <v>0.0307860374450684</v>
      </c>
      <c r="E14" s="28">
        <v>10</v>
      </c>
      <c r="F14" s="28">
        <v>6</v>
      </c>
      <c r="G14" s="28">
        <v>0</v>
      </c>
      <c r="H14" s="28">
        <v>4</v>
      </c>
      <c r="I14" s="28">
        <v>1</v>
      </c>
      <c r="J14" s="28">
        <v>0.625</v>
      </c>
      <c r="K14" s="28">
        <v>0.769230769230769</v>
      </c>
      <c r="L14" s="28">
        <v>0.6</v>
      </c>
      <c r="M14" s="28">
        <v>0.4</v>
      </c>
      <c r="N14" s="28">
        <v>0.7</v>
      </c>
    </row>
    <row r="15" s="26" customFormat="1" spans="1:14">
      <c r="A15" s="27">
        <v>72</v>
      </c>
      <c r="B15" s="28">
        <v>72</v>
      </c>
      <c r="C15" s="28">
        <v>0.623065948486328</v>
      </c>
      <c r="D15" s="28">
        <v>0.0411491394042969</v>
      </c>
      <c r="E15" s="28">
        <v>10</v>
      </c>
      <c r="F15" s="28">
        <v>4</v>
      </c>
      <c r="G15" s="28">
        <v>0</v>
      </c>
      <c r="H15" s="28">
        <v>6</v>
      </c>
      <c r="I15" s="28">
        <v>1</v>
      </c>
      <c r="J15" s="28">
        <v>0.714285714285714</v>
      </c>
      <c r="K15" s="28">
        <v>0.833333333333333</v>
      </c>
      <c r="L15" s="28">
        <v>0.4</v>
      </c>
      <c r="M15" s="28">
        <v>0.6</v>
      </c>
      <c r="N15" s="28">
        <v>0.8</v>
      </c>
    </row>
    <row r="16" s="26" customFormat="1" spans="1:14">
      <c r="A16" s="27">
        <v>41</v>
      </c>
      <c r="B16" s="28">
        <v>41</v>
      </c>
      <c r="C16" s="28">
        <v>0.649533748626709</v>
      </c>
      <c r="D16" s="28">
        <v>0.0536892414093018</v>
      </c>
      <c r="E16" s="28">
        <v>10</v>
      </c>
      <c r="F16" s="28">
        <v>4</v>
      </c>
      <c r="G16" s="28">
        <v>0</v>
      </c>
      <c r="H16" s="28">
        <v>6</v>
      </c>
      <c r="I16" s="28">
        <v>1</v>
      </c>
      <c r="J16" s="28">
        <v>0.714285714285714</v>
      </c>
      <c r="K16" s="28">
        <v>0.833333333333333</v>
      </c>
      <c r="L16" s="28">
        <v>0.4</v>
      </c>
      <c r="M16" s="28">
        <v>0.6</v>
      </c>
      <c r="N16" s="28">
        <v>0.8</v>
      </c>
    </row>
    <row r="17" s="26" customFormat="1" spans="1:14">
      <c r="A17" s="27">
        <v>98</v>
      </c>
      <c r="B17" s="28">
        <v>98</v>
      </c>
      <c r="C17" s="28">
        <v>0.665632247924805</v>
      </c>
      <c r="D17" s="28">
        <v>0.0312886238098145</v>
      </c>
      <c r="E17" s="28">
        <v>10</v>
      </c>
      <c r="F17" s="28">
        <v>3</v>
      </c>
      <c r="G17" s="28">
        <v>0</v>
      </c>
      <c r="H17" s="28">
        <v>7</v>
      </c>
      <c r="I17" s="28">
        <v>1</v>
      </c>
      <c r="J17" s="28">
        <v>0.769230769230769</v>
      </c>
      <c r="K17" s="28">
        <v>0.869565217391304</v>
      </c>
      <c r="L17" s="28">
        <v>0.3</v>
      </c>
      <c r="M17" s="28">
        <v>0.7</v>
      </c>
      <c r="N17" s="28">
        <v>0.85</v>
      </c>
    </row>
    <row r="18" s="26" customFormat="1" spans="1:14">
      <c r="A18" s="27">
        <v>74</v>
      </c>
      <c r="B18" s="28">
        <v>74</v>
      </c>
      <c r="C18" s="28">
        <v>0.682772517204285</v>
      </c>
      <c r="D18" s="28">
        <v>0.0363733768463135</v>
      </c>
      <c r="E18" s="28">
        <v>10</v>
      </c>
      <c r="F18" s="28">
        <v>5</v>
      </c>
      <c r="G18" s="28">
        <v>0</v>
      </c>
      <c r="H18" s="28">
        <v>5</v>
      </c>
      <c r="I18" s="28">
        <v>1</v>
      </c>
      <c r="J18" s="28">
        <v>0.666666666666667</v>
      </c>
      <c r="K18" s="28">
        <v>0.8</v>
      </c>
      <c r="L18" s="28">
        <v>0.5</v>
      </c>
      <c r="M18" s="28">
        <v>0.5</v>
      </c>
      <c r="N18" s="28">
        <v>0.75</v>
      </c>
    </row>
    <row r="19" s="26" customFormat="1" spans="1:14">
      <c r="A19" s="27">
        <v>57</v>
      </c>
      <c r="B19" s="28">
        <v>57</v>
      </c>
      <c r="C19" s="28">
        <v>0.703205585479736</v>
      </c>
      <c r="D19" s="28">
        <v>0.0240179300308228</v>
      </c>
      <c r="E19" s="28">
        <v>10</v>
      </c>
      <c r="F19" s="28">
        <v>4</v>
      </c>
      <c r="G19" s="28">
        <v>0</v>
      </c>
      <c r="H19" s="28">
        <v>6</v>
      </c>
      <c r="I19" s="28">
        <v>1</v>
      </c>
      <c r="J19" s="28">
        <v>0.714285714285714</v>
      </c>
      <c r="K19" s="28">
        <v>0.833333333333333</v>
      </c>
      <c r="L19" s="28">
        <v>0.4</v>
      </c>
      <c r="M19" s="28">
        <v>0.6</v>
      </c>
      <c r="N19" s="28">
        <v>0.8</v>
      </c>
    </row>
    <row r="20" s="26" customFormat="1" spans="1:14">
      <c r="A20" s="27">
        <v>42</v>
      </c>
      <c r="B20" s="28">
        <v>42</v>
      </c>
      <c r="C20" s="28">
        <v>0.711386680603027</v>
      </c>
      <c r="D20" s="28">
        <v>0.0427869558334351</v>
      </c>
      <c r="E20" s="28">
        <v>10</v>
      </c>
      <c r="F20" s="28">
        <v>7</v>
      </c>
      <c r="G20" s="28">
        <v>0</v>
      </c>
      <c r="H20" s="28">
        <v>3</v>
      </c>
      <c r="I20" s="28">
        <v>1</v>
      </c>
      <c r="J20" s="28">
        <v>0.588235294117647</v>
      </c>
      <c r="K20" s="28">
        <v>0.740740740740741</v>
      </c>
      <c r="L20" s="28">
        <v>0.7</v>
      </c>
      <c r="M20" s="28">
        <v>0.3</v>
      </c>
      <c r="N20" s="28">
        <v>0.65</v>
      </c>
    </row>
    <row r="21" customFormat="1" spans="1:14">
      <c r="A21" s="6">
        <v>67</v>
      </c>
      <c r="B21" s="7">
        <v>67</v>
      </c>
      <c r="C21" s="7">
        <v>0.726960897445679</v>
      </c>
      <c r="D21" s="7">
        <v>0.0244230031967163</v>
      </c>
      <c r="E21" s="7">
        <v>10</v>
      </c>
      <c r="F21" s="7">
        <v>7</v>
      </c>
      <c r="G21" s="7">
        <v>0</v>
      </c>
      <c r="H21" s="7">
        <v>3</v>
      </c>
      <c r="I21" s="7">
        <v>1</v>
      </c>
      <c r="J21" s="7">
        <v>0.588235294117647</v>
      </c>
      <c r="K21" s="7">
        <v>0.740740740740741</v>
      </c>
      <c r="L21" s="7">
        <v>0.7</v>
      </c>
      <c r="M21" s="7">
        <v>0.3</v>
      </c>
      <c r="N21" s="7">
        <v>0.65</v>
      </c>
    </row>
    <row r="22" customFormat="1" spans="1:14">
      <c r="A22" s="6">
        <v>51</v>
      </c>
      <c r="B22" s="7">
        <v>51</v>
      </c>
      <c r="C22" s="7">
        <v>0.744209051132202</v>
      </c>
      <c r="D22" s="7">
        <v>0.144469022750854</v>
      </c>
      <c r="E22" s="7">
        <v>10</v>
      </c>
      <c r="F22" s="7">
        <v>6</v>
      </c>
      <c r="G22" s="7">
        <v>0</v>
      </c>
      <c r="H22" s="7">
        <v>4</v>
      </c>
      <c r="I22" s="7">
        <v>1</v>
      </c>
      <c r="J22" s="7">
        <v>0.625</v>
      </c>
      <c r="K22" s="7">
        <v>0.769230769230769</v>
      </c>
      <c r="L22" s="7">
        <v>0.6</v>
      </c>
      <c r="M22" s="7">
        <v>0.4</v>
      </c>
      <c r="N22" s="7">
        <v>0.7</v>
      </c>
    </row>
    <row r="23" s="14" customFormat="1" spans="1:14">
      <c r="A23" s="19">
        <v>52</v>
      </c>
      <c r="B23" s="20">
        <v>52</v>
      </c>
      <c r="C23" s="20">
        <v>0.76999843120575</v>
      </c>
      <c r="D23" s="20">
        <v>0.212963461875915</v>
      </c>
      <c r="E23" s="20">
        <v>10</v>
      </c>
      <c r="F23" s="20">
        <v>6</v>
      </c>
      <c r="G23" s="20">
        <v>0</v>
      </c>
      <c r="H23" s="20">
        <v>4</v>
      </c>
      <c r="I23" s="20">
        <v>1</v>
      </c>
      <c r="J23" s="20">
        <v>0.625</v>
      </c>
      <c r="K23" s="20">
        <v>0.769230769230769</v>
      </c>
      <c r="L23" s="20">
        <v>0.6</v>
      </c>
      <c r="M23" s="20">
        <v>0.4</v>
      </c>
      <c r="N23" s="20">
        <v>0.7</v>
      </c>
    </row>
    <row r="24" s="26" customFormat="1" spans="1:14">
      <c r="A24" s="27">
        <v>40</v>
      </c>
      <c r="B24" s="28">
        <v>40</v>
      </c>
      <c r="C24" s="28">
        <v>0.792062044143677</v>
      </c>
      <c r="D24" s="28">
        <v>0.0185079574584961</v>
      </c>
      <c r="E24" s="28">
        <v>10</v>
      </c>
      <c r="F24" s="28">
        <v>5</v>
      </c>
      <c r="G24" s="28">
        <v>0</v>
      </c>
      <c r="H24" s="28">
        <v>5</v>
      </c>
      <c r="I24" s="28">
        <v>1</v>
      </c>
      <c r="J24" s="28">
        <v>0.666666666666667</v>
      </c>
      <c r="K24" s="28">
        <v>0.8</v>
      </c>
      <c r="L24" s="28">
        <v>0.5</v>
      </c>
      <c r="M24" s="28">
        <v>0.5</v>
      </c>
      <c r="N24" s="28">
        <v>0.75</v>
      </c>
    </row>
    <row r="25" spans="3:14">
      <c r="C25" s="5">
        <f>AVERAGE(C2:C24)</f>
        <v>0.591763703719429</v>
      </c>
      <c r="D25" s="5">
        <f>AVERAGE(D2:D24)</f>
        <v>0.0760293577028357</v>
      </c>
      <c r="J25" s="5">
        <f t="shared" ref="J25:N25" si="0">AVERAGE(J2:J24)</f>
        <v>0.648105401874415</v>
      </c>
      <c r="K25" s="5">
        <f t="shared" si="0"/>
        <v>0.784863203584278</v>
      </c>
      <c r="L25" s="5">
        <f t="shared" si="0"/>
        <v>0.556521739130435</v>
      </c>
      <c r="M25" s="5">
        <f t="shared" si="0"/>
        <v>0.443478260869565</v>
      </c>
      <c r="N25" s="5">
        <f t="shared" si="0"/>
        <v>0.721739130434783</v>
      </c>
    </row>
    <row r="27" spans="3:12">
      <c r="C27" s="12" t="s">
        <v>13</v>
      </c>
      <c r="D27" s="5" t="s">
        <v>14</v>
      </c>
      <c r="E27" s="5"/>
      <c r="H27" s="12" t="s">
        <v>13</v>
      </c>
      <c r="I27" s="5" t="s">
        <v>14</v>
      </c>
      <c r="J27" s="13" t="s">
        <v>26</v>
      </c>
      <c r="K27" s="14"/>
      <c r="L27" s="14"/>
    </row>
    <row r="28" s="14" customFormat="1" spans="3:10">
      <c r="C28" s="13" t="s">
        <v>27</v>
      </c>
      <c r="D28" s="13">
        <f>COUNTIF(C2:C24,"&lt;0.399")-COUNTIF(C2:C24,"&lt;0.385")</f>
        <v>1</v>
      </c>
      <c r="E28" s="13"/>
      <c r="H28" s="13" t="s">
        <v>28</v>
      </c>
      <c r="I28" s="13">
        <f>COUNTIF(C2:C24,"&lt;0.402")-COUNTIF(C2:C24,"&lt;0.385")</f>
        <v>1</v>
      </c>
      <c r="J28" s="15"/>
    </row>
    <row r="29" spans="3:13">
      <c r="C29" s="5" t="s">
        <v>29</v>
      </c>
      <c r="D29" s="5">
        <f>COUNTIF(C2:C24,"&lt;0.413")-COUNTIF(C2:C24,"&lt;0.399")</f>
        <v>1</v>
      </c>
      <c r="E29" s="5"/>
      <c r="H29" s="5" t="s">
        <v>30</v>
      </c>
      <c r="I29" s="5">
        <f>COUNTIF(C2:C24,"&lt;0.419")-COUNTIF(C2:C24,"&lt;0.402")</f>
        <v>1</v>
      </c>
      <c r="J29" s="15">
        <v>0.04</v>
      </c>
      <c r="K29" s="14">
        <v>-20</v>
      </c>
      <c r="L29" s="14">
        <v>480</v>
      </c>
      <c r="M29" s="14">
        <v>24</v>
      </c>
    </row>
    <row r="30" s="14" customFormat="1" spans="3:13">
      <c r="C30" s="13" t="s">
        <v>31</v>
      </c>
      <c r="D30" s="13">
        <f>COUNTIF(C2:C24,"&lt;0.427")-COUNTIF(C2:C24,"&lt;0.413")</f>
        <v>1</v>
      </c>
      <c r="E30" s="13">
        <v>3</v>
      </c>
      <c r="F30" s="13">
        <v>2</v>
      </c>
      <c r="H30" s="13" t="s">
        <v>32</v>
      </c>
      <c r="I30" s="13">
        <f>COUNTIF(C2:C24,"&lt;0.436")-COUNTIF(C2:C24,"&lt;0.419")</f>
        <v>1</v>
      </c>
      <c r="J30" s="15">
        <v>0.08</v>
      </c>
      <c r="K30" s="14">
        <v>-40</v>
      </c>
      <c r="L30" s="14">
        <v>460</v>
      </c>
      <c r="M30" s="14">
        <v>23</v>
      </c>
    </row>
    <row r="31" s="14" customFormat="1" spans="3:13">
      <c r="C31" s="13" t="s">
        <v>33</v>
      </c>
      <c r="D31" s="13">
        <f>COUNTIF(C2:C24,"&lt;0.441")-COUNTIF(C2:C24,"&lt;0.427")</f>
        <v>0</v>
      </c>
      <c r="E31" s="13">
        <v>5</v>
      </c>
      <c r="F31" s="13">
        <v>5</v>
      </c>
      <c r="H31" s="13" t="s">
        <v>34</v>
      </c>
      <c r="I31" s="13">
        <f>COUNTIF(C2:C24,"&lt;0.453")-COUNTIF(C2:C24,"&lt;0.436")</f>
        <v>1</v>
      </c>
      <c r="J31" s="15">
        <v>0.12</v>
      </c>
      <c r="K31" s="14">
        <v>-60</v>
      </c>
      <c r="L31" s="14">
        <v>440</v>
      </c>
      <c r="M31" s="14">
        <v>22</v>
      </c>
    </row>
    <row r="32" s="14" customFormat="1" spans="3:13">
      <c r="C32" s="13" t="s">
        <v>35</v>
      </c>
      <c r="D32" s="13">
        <f>COUNTIF(C2:C24,"&lt;0.455")-COUNTIF(C2:C24,"&lt;0.441")</f>
        <v>1</v>
      </c>
      <c r="E32" s="13">
        <v>9</v>
      </c>
      <c r="F32" s="13">
        <v>7</v>
      </c>
      <c r="H32" s="13" t="s">
        <v>36</v>
      </c>
      <c r="I32" s="13">
        <f>COUNTIF(C2:C24,"&lt;0.47")-COUNTIF(C2:C24,"&lt;0.453")</f>
        <v>1</v>
      </c>
      <c r="J32" s="15">
        <v>0.16</v>
      </c>
      <c r="K32" s="18">
        <v>-80</v>
      </c>
      <c r="L32" s="18">
        <v>420</v>
      </c>
      <c r="M32" s="14">
        <v>21</v>
      </c>
    </row>
    <row r="33" s="14" customFormat="1" spans="3:9">
      <c r="C33" s="13" t="s">
        <v>37</v>
      </c>
      <c r="D33" s="13">
        <f>COUNTIF(C2:C24,"&lt;0.469")-COUNTIF(C2:C24,"&lt;0.455")</f>
        <v>1</v>
      </c>
      <c r="E33" s="13">
        <v>5</v>
      </c>
      <c r="F33" s="13">
        <v>5</v>
      </c>
      <c r="H33" s="13" t="s">
        <v>38</v>
      </c>
      <c r="I33" s="13">
        <f>COUNTIF(C2:C24,"&lt;0.487")-COUNTIF(C2:C24,"&lt;0.47")</f>
        <v>1</v>
      </c>
    </row>
    <row r="34" s="14" customFormat="1" spans="3:9">
      <c r="C34" s="13" t="s">
        <v>39</v>
      </c>
      <c r="D34" s="13">
        <f>COUNTIF(C2:C24,"&lt;0.483")-COUNTIF(C2:C24,"&lt;0.469")</f>
        <v>1</v>
      </c>
      <c r="E34" s="13">
        <v>3</v>
      </c>
      <c r="F34" s="13">
        <v>2</v>
      </c>
      <c r="H34" s="13" t="s">
        <v>40</v>
      </c>
      <c r="I34" s="13">
        <f>COUNTIF(C2:C24,"&lt;0.504")-COUNTIF(C2:C24,"&lt;0.487")</f>
        <v>0</v>
      </c>
    </row>
    <row r="35" spans="3:11">
      <c r="C35" s="5" t="s">
        <v>41</v>
      </c>
      <c r="D35" s="5">
        <f>COUNTIF(C2:C24,"&lt;0.497")-COUNTIF(C2:C24,"&lt;0.483")</f>
        <v>0</v>
      </c>
      <c r="E35" s="5"/>
      <c r="H35" s="5" t="s">
        <v>42</v>
      </c>
      <c r="I35" s="5">
        <f>COUNTIF(C2:C24,"&lt;0.521")-COUNTIF(C2:C24,"&lt;0.504")</f>
        <v>1</v>
      </c>
      <c r="J35" s="5">
        <v>0.57</v>
      </c>
      <c r="K35" s="5">
        <v>0.041</v>
      </c>
    </row>
    <row r="36" spans="3:11">
      <c r="C36" s="5" t="s">
        <v>43</v>
      </c>
      <c r="D36" s="5">
        <f>COUNTIF(C2:C24,"&lt;0.511")-COUNTIF(C2:C24,"&lt;0.497")</f>
        <v>0</v>
      </c>
      <c r="E36" s="5"/>
      <c r="H36" s="5" t="s">
        <v>44</v>
      </c>
      <c r="I36" s="5">
        <f>COUNTIF(C2:C24,"&lt;0.538")-COUNTIF(C2:C24,"&lt;0.521")</f>
        <v>1</v>
      </c>
      <c r="J36" s="5">
        <v>0.725</v>
      </c>
      <c r="K36" s="5">
        <v>0.076</v>
      </c>
    </row>
    <row r="37" spans="3:11">
      <c r="C37" s="5" t="s">
        <v>45</v>
      </c>
      <c r="D37" s="5">
        <f>COUNTIF(C2:C24,"&lt;0.525")-COUNTIF(C2:C24,"&lt;0.511")</f>
        <v>1</v>
      </c>
      <c r="E37" s="5"/>
      <c r="H37" s="5" t="s">
        <v>46</v>
      </c>
      <c r="I37" s="5">
        <f>COUNTIF(C2:C24,"&lt;0.555")-COUNTIF(C2:C24,"&lt;0.538")</f>
        <v>1</v>
      </c>
      <c r="J37" s="5">
        <v>0.801</v>
      </c>
      <c r="K37" s="5">
        <v>0.094</v>
      </c>
    </row>
    <row r="38" spans="3:9">
      <c r="C38" s="5" t="s">
        <v>47</v>
      </c>
      <c r="D38" s="5">
        <f>COUNTIF(C2:C24,"&lt;0.539")-COUNTIF(C2:C24,"&lt;0.525")</f>
        <v>1</v>
      </c>
      <c r="E38" s="5"/>
      <c r="H38" s="5" t="s">
        <v>48</v>
      </c>
      <c r="I38" s="5">
        <f>COUNTIF(C2:C24,"&lt;0.572")-COUNTIF(C2:C24,"&lt;0.555")</f>
        <v>1</v>
      </c>
    </row>
    <row r="39" spans="3:9">
      <c r="C39" s="5" t="s">
        <v>49</v>
      </c>
      <c r="D39" s="5">
        <f>COUNTIF(C2:C25,"&lt;0.553")-COUNTIF(C2:C25,"&lt;0.539")</f>
        <v>1</v>
      </c>
      <c r="H39" s="5" t="s">
        <v>50</v>
      </c>
      <c r="I39" s="5">
        <f>COUNTIF(C2:C24,"&lt;0.589")-COUNTIF(C2:C24,"&lt;0.572")</f>
        <v>1</v>
      </c>
    </row>
    <row r="40" spans="3:9">
      <c r="C40" s="5" t="s">
        <v>51</v>
      </c>
      <c r="D40" s="5">
        <f>COUNTIF(C2:C25,"&lt;0.567")-COUNTIF(C2:C25,"&lt;0.553")</f>
        <v>1</v>
      </c>
      <c r="H40" s="5" t="s">
        <v>52</v>
      </c>
      <c r="I40" s="5">
        <f>COUNTIF(C2:C24,"&lt;0.606")-COUNTIF(C2:C24,"&lt;0.589")</f>
        <v>1</v>
      </c>
    </row>
    <row r="41" spans="3:9">
      <c r="C41" s="5" t="s">
        <v>53</v>
      </c>
      <c r="D41" s="5">
        <f>COUNTIF(C2:C25,"&lt;0.581")-COUNTIF(C2:C25,"&lt;0.567")</f>
        <v>1</v>
      </c>
      <c r="H41" s="5" t="s">
        <v>54</v>
      </c>
      <c r="I41" s="5">
        <f>COUNTIF(C2:C24,"&lt;0.623")-COUNTIF(C2:C24,"&lt;0.606")</f>
        <v>1</v>
      </c>
    </row>
    <row r="42" spans="3:9">
      <c r="C42" s="5" t="s">
        <v>55</v>
      </c>
      <c r="D42" s="5">
        <f>COUNTIF(C2:C25,"&lt;0.595")-COUNTIF(C2:C25,"&lt;0.581")</f>
        <v>1</v>
      </c>
      <c r="H42" s="5" t="s">
        <v>56</v>
      </c>
      <c r="I42" s="5">
        <f>COUNTIF(C2:C24,"&lt;0.64")-COUNTIF(C2:C24,"&lt;0.623")</f>
        <v>1</v>
      </c>
    </row>
    <row r="43" spans="3:9">
      <c r="C43" s="5" t="s">
        <v>57</v>
      </c>
      <c r="D43" s="5">
        <f>COUNTIF(C2:C25,"&lt;0.609")-COUNTIF(C2:C25,"&lt;0.595")</f>
        <v>1</v>
      </c>
      <c r="H43" s="5" t="s">
        <v>58</v>
      </c>
      <c r="I43" s="5">
        <f>COUNTIF(C2:C24,"&lt;0.657")-COUNTIF(C2:C24,"&lt;0.64")</f>
        <v>1</v>
      </c>
    </row>
    <row r="44" spans="3:9">
      <c r="C44" s="5" t="s">
        <v>59</v>
      </c>
      <c r="D44" s="5">
        <f>COUNTIF(C2:C25,"&lt;0.623")-COUNTIF(C2:C25,"&lt;0.609")</f>
        <v>1</v>
      </c>
      <c r="H44" s="5" t="s">
        <v>60</v>
      </c>
      <c r="I44" s="5">
        <f>COUNTIF(C2:C24,"&lt;0.674")-COUNTIF(C2:C24,"&lt;0.657")</f>
        <v>1</v>
      </c>
    </row>
    <row r="45" spans="3:9">
      <c r="C45" s="5" t="s">
        <v>61</v>
      </c>
      <c r="D45" s="5">
        <f>COUNTIF(C2:C25,"&lt;0.637")-COUNTIF(C2:C25,"&lt;0.623")</f>
        <v>1</v>
      </c>
      <c r="H45" s="5" t="s">
        <v>62</v>
      </c>
      <c r="I45" s="5">
        <f>COUNTIF(C2:C24,"&lt;0.691")-COUNTIF(C2:C24,"&lt;0.674")</f>
        <v>1</v>
      </c>
    </row>
    <row r="46" spans="3:9">
      <c r="C46" s="5" t="s">
        <v>63</v>
      </c>
      <c r="D46" s="5">
        <f>COUNTIF(C2:C25,"&lt;0.651")-COUNTIF(C2:C25,"&lt;0.637")</f>
        <v>1</v>
      </c>
      <c r="H46" s="5" t="s">
        <v>64</v>
      </c>
      <c r="I46" s="5">
        <f>COUNTIF(C2:C24,"&lt;0.708")-COUNTIF(C2:C24,"&lt;0.691")</f>
        <v>1</v>
      </c>
    </row>
    <row r="47" spans="3:9">
      <c r="C47" s="5" t="s">
        <v>65</v>
      </c>
      <c r="D47" s="5">
        <f>COUNTIF(C2:C25,"&lt;0.665")-COUNTIF(C2:C25,"&lt;0.651")</f>
        <v>0</v>
      </c>
      <c r="H47" s="5" t="s">
        <v>66</v>
      </c>
      <c r="I47" s="5">
        <f>COUNTIF(C2:C24,"&lt;0.725")-COUNTIF(C2:C24,"&lt;0.708")</f>
        <v>1</v>
      </c>
    </row>
    <row r="48" spans="3:9">
      <c r="C48" s="5" t="s">
        <v>67</v>
      </c>
      <c r="D48" s="5">
        <f>COUNTIF(C2:C25,"&lt;0.679")-COUNTIF(C2:C25,"&lt;0.665")</f>
        <v>1</v>
      </c>
      <c r="H48" s="5" t="s">
        <v>68</v>
      </c>
      <c r="I48" s="5">
        <f>COUNTIF(C2:C24,"&lt;0.742")-COUNTIF(C2:C24,"&lt;0.725")</f>
        <v>1</v>
      </c>
    </row>
    <row r="49" spans="3:9">
      <c r="C49" s="5" t="s">
        <v>69</v>
      </c>
      <c r="D49" s="5">
        <f>COUNTIF(C2:C25,"&lt;0.693")-COUNTIF(C2:C25,"&lt;0.679")</f>
        <v>1</v>
      </c>
      <c r="H49" s="5" t="s">
        <v>70</v>
      </c>
      <c r="I49" s="5">
        <f>COUNTIF(C2:C24,"&lt;0.759")-COUNTIF(C2:C24,"&lt;0.742")</f>
        <v>1</v>
      </c>
    </row>
    <row r="50" spans="3:9">
      <c r="C50" s="5" t="s">
        <v>71</v>
      </c>
      <c r="D50" s="5">
        <f>COUNTIF(C2:C25,"&lt;0.707")-COUNTIF(C2:C25,"&lt;0.693")</f>
        <v>1</v>
      </c>
      <c r="H50" s="5" t="s">
        <v>72</v>
      </c>
      <c r="I50" s="5">
        <f>COUNTIF(C2:C24,"&lt;0.776")-COUNTIF(C2:C24,"&lt;0.759")</f>
        <v>1</v>
      </c>
    </row>
    <row r="51" spans="3:9">
      <c r="C51" s="5" t="s">
        <v>73</v>
      </c>
      <c r="D51" s="5">
        <f>COUNTIF(C2:C25,"&lt;0.721")-COUNTIF(C2:C25,"&lt;0.707")</f>
        <v>1</v>
      </c>
      <c r="H51" s="5" t="s">
        <v>74</v>
      </c>
      <c r="I51" s="5">
        <f>COUNTIF(C2:C24,"&lt;0.793")-COUNTIF(C2:C24,"&lt;0.776")</f>
        <v>1</v>
      </c>
    </row>
    <row r="52" spans="3:9">
      <c r="C52" s="5" t="s">
        <v>75</v>
      </c>
      <c r="D52" s="5">
        <f>COUNTIF(C2:C25,"&lt;0.735")-COUNTIF(C2:C25,"&lt;0.721")</f>
        <v>1</v>
      </c>
      <c r="H52" s="5" t="s">
        <v>76</v>
      </c>
      <c r="I52" s="5">
        <f>COUNTIF(C2:C24,"&lt;0.81")-COUNTIF(C2:C24,"&lt;0.793")</f>
        <v>0</v>
      </c>
    </row>
    <row r="53" spans="3:9">
      <c r="C53" s="5" t="s">
        <v>77</v>
      </c>
      <c r="D53" s="5">
        <f>COUNTIF(C2:C25,"&lt;0.749")-COUNTIF(C2:C25,"&lt;0.735")</f>
        <v>1</v>
      </c>
      <c r="H53" s="5" t="s">
        <v>77</v>
      </c>
      <c r="I53" s="5">
        <f>COUNTIF(H2:H25,"&lt;0.749")-COUNTIF(H2:H25,"&lt;0.735")</f>
        <v>0</v>
      </c>
    </row>
    <row r="54" spans="3:9">
      <c r="C54" s="5" t="s">
        <v>78</v>
      </c>
      <c r="D54" s="5">
        <f>COUNTIF(C2:C25,"&lt;0.763")-COUNTIF(C2:C25,"&lt;0.749")</f>
        <v>0</v>
      </c>
      <c r="H54" s="5" t="s">
        <v>78</v>
      </c>
      <c r="I54" s="5">
        <f>COUNTIF(H2:H25,"&lt;0.763")-COUNTIF(H2:H25,"&lt;0.749")</f>
        <v>0</v>
      </c>
    </row>
    <row r="55" spans="3:9">
      <c r="C55" s="5" t="s">
        <v>79</v>
      </c>
      <c r="D55" s="5">
        <f>COUNTIF(C2:C25,"&lt;0.777")-COUNTIF(C2:C25,"&lt;0.763")</f>
        <v>1</v>
      </c>
      <c r="H55" s="5" t="s">
        <v>79</v>
      </c>
      <c r="I55" s="5">
        <f>COUNTIF(H2:H25,"&lt;0.777")-COUNTIF(H2:H25,"&lt;0.763")</f>
        <v>0</v>
      </c>
    </row>
    <row r="56" spans="3:9">
      <c r="C56" s="5" t="s">
        <v>80</v>
      </c>
      <c r="D56" s="5">
        <f>COUNTIF(C2:C25,"&lt;0.791")-COUNTIF(C2:C25,"&lt;0.777")</f>
        <v>0</v>
      </c>
      <c r="H56" s="5" t="s">
        <v>80</v>
      </c>
      <c r="I56" s="5">
        <f>COUNTIF(H2:H25,"&lt;0.791")-COUNTIF(H2:H25,"&lt;0.777")</f>
        <v>0</v>
      </c>
    </row>
    <row r="57" spans="3:9">
      <c r="C57" s="5" t="s">
        <v>81</v>
      </c>
      <c r="D57" s="5">
        <f>COUNTIF(C2:C25,"&lt;0.805")-COUNTIF(C2:C25,"&lt;0.791")</f>
        <v>1</v>
      </c>
      <c r="H57" s="5" t="s">
        <v>81</v>
      </c>
      <c r="I57" s="5">
        <f>COUNTIF(H2:H25,"&lt;0.805")-COUNTIF(H2:H25,"&lt;0.791")</f>
        <v>0</v>
      </c>
    </row>
    <row r="58" spans="3:9">
      <c r="C58" s="5" t="s">
        <v>82</v>
      </c>
      <c r="D58" s="5">
        <f>COUNTIF(C2:C25,"&lt;0.819")-COUNTIF(C2:C25,"&lt;0.805")</f>
        <v>0</v>
      </c>
      <c r="H58" s="5" t="s">
        <v>82</v>
      </c>
      <c r="I58" s="5">
        <f>COUNTIF(H2:H25,"&lt;0.819")-COUNTIF(H2:H25,"&lt;0.805")</f>
        <v>0</v>
      </c>
    </row>
    <row r="59" spans="3:9">
      <c r="C59" s="5" t="s">
        <v>83</v>
      </c>
      <c r="D59" s="5">
        <f>COUNTIF(C2:C25,"&lt;0.833")-COUNTIF(C2:C25,"&lt;0.819")</f>
        <v>0</v>
      </c>
      <c r="H59" s="5" t="s">
        <v>83</v>
      </c>
      <c r="I59" s="5">
        <f>COUNTIF(H2:H25,"&lt;0.833")-COUNTIF(H2:H25,"&lt;0.819")</f>
        <v>0</v>
      </c>
    </row>
    <row r="60" spans="3:9">
      <c r="C60" s="5" t="s">
        <v>84</v>
      </c>
      <c r="D60" s="5">
        <f>COUNTIF(C2:C24,"&lt;0.847")-COUNTIF(C2:C24,"&lt;0.833")</f>
        <v>0</v>
      </c>
      <c r="H60" s="5" t="s">
        <v>84</v>
      </c>
      <c r="I60" s="5">
        <f>COUNTIF(H2:H24,"&lt;0.847")-COUNTIF(H2:H24,"&lt;0.833")</f>
        <v>0</v>
      </c>
    </row>
  </sheetData>
  <pageMargins left="0.75" right="0.75" top="1" bottom="1" header="0.5" footer="0.5"/>
  <headerFooter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9"/>
  <sheetViews>
    <sheetView topLeftCell="A13" workbookViewId="0">
      <selection activeCell="H27" sqref="H27:I49"/>
    </sheetView>
  </sheetViews>
  <sheetFormatPr defaultColWidth="9" defaultRowHeight="13.5"/>
  <cols>
    <col min="3" max="4" width="19" customWidth="1"/>
    <col min="8" max="9" width="18.6333333333333" customWidth="1"/>
    <col min="10" max="14" width="12.6333333333333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="2" customFormat="1" spans="1:14">
      <c r="A2" s="10">
        <v>0</v>
      </c>
      <c r="B2" s="36">
        <v>0</v>
      </c>
      <c r="C2" s="36">
        <v>0.385983467102051</v>
      </c>
      <c r="D2" s="36">
        <v>0.400498867034912</v>
      </c>
      <c r="E2" s="36">
        <v>10</v>
      </c>
      <c r="F2" s="36">
        <v>4</v>
      </c>
      <c r="G2" s="36">
        <v>0</v>
      </c>
      <c r="H2" s="36">
        <v>6</v>
      </c>
      <c r="I2" s="36">
        <v>1</v>
      </c>
      <c r="J2" s="36">
        <v>0.714285714285714</v>
      </c>
      <c r="K2" s="36">
        <v>0.833333333333333</v>
      </c>
      <c r="L2" s="36">
        <v>0.4</v>
      </c>
      <c r="M2" s="36">
        <v>0.6</v>
      </c>
      <c r="N2" s="36">
        <v>0.8</v>
      </c>
    </row>
    <row r="3" s="2" customFormat="1" spans="1:14">
      <c r="A3" s="10">
        <v>1</v>
      </c>
      <c r="B3" s="36">
        <v>1</v>
      </c>
      <c r="C3" s="36">
        <v>0.408030271530151</v>
      </c>
      <c r="D3" s="36">
        <v>0.0389866828918457</v>
      </c>
      <c r="E3" s="36">
        <v>10</v>
      </c>
      <c r="F3" s="36">
        <v>4</v>
      </c>
      <c r="G3" s="36">
        <v>0</v>
      </c>
      <c r="H3" s="36">
        <v>6</v>
      </c>
      <c r="I3" s="36">
        <v>1</v>
      </c>
      <c r="J3" s="36">
        <v>0.714285714285714</v>
      </c>
      <c r="K3" s="36">
        <v>0.833333333333333</v>
      </c>
      <c r="L3" s="36">
        <v>0.4</v>
      </c>
      <c r="M3" s="36">
        <v>0.6</v>
      </c>
      <c r="N3" s="36">
        <v>0.8</v>
      </c>
    </row>
    <row r="4" s="2" customFormat="1" spans="1:14">
      <c r="A4" s="10">
        <v>87</v>
      </c>
      <c r="B4" s="11">
        <v>87</v>
      </c>
      <c r="C4" s="11">
        <v>0.426350593566894</v>
      </c>
      <c r="D4" s="11">
        <v>0.0639957189559937</v>
      </c>
      <c r="E4" s="11">
        <v>10</v>
      </c>
      <c r="F4" s="11">
        <v>7</v>
      </c>
      <c r="G4" s="11">
        <v>0</v>
      </c>
      <c r="H4" s="11">
        <v>3</v>
      </c>
      <c r="I4" s="11">
        <v>1</v>
      </c>
      <c r="J4" s="11">
        <v>0.588235294117647</v>
      </c>
      <c r="K4" s="11">
        <v>0.740740740740741</v>
      </c>
      <c r="L4" s="11">
        <v>0.7</v>
      </c>
      <c r="M4" s="11">
        <v>0.3</v>
      </c>
      <c r="N4" s="11">
        <v>0.65</v>
      </c>
    </row>
    <row r="5" s="2" customFormat="1" spans="1:14">
      <c r="A5" s="10">
        <v>70</v>
      </c>
      <c r="B5" s="11">
        <v>70</v>
      </c>
      <c r="C5" s="11">
        <v>0.448178768157959</v>
      </c>
      <c r="D5" s="11">
        <v>0.033928632736206</v>
      </c>
      <c r="E5" s="11">
        <v>10</v>
      </c>
      <c r="F5" s="11">
        <v>5</v>
      </c>
      <c r="G5" s="11">
        <v>0</v>
      </c>
      <c r="H5" s="11">
        <v>5</v>
      </c>
      <c r="I5" s="11">
        <v>1</v>
      </c>
      <c r="J5" s="11">
        <v>0.666666666666667</v>
      </c>
      <c r="K5" s="11">
        <v>0.8</v>
      </c>
      <c r="L5" s="11">
        <v>0.5</v>
      </c>
      <c r="M5" s="11">
        <v>0.5</v>
      </c>
      <c r="N5" s="11">
        <v>0.75</v>
      </c>
    </row>
    <row r="6" s="1" customFormat="1" spans="1:14">
      <c r="A6" s="8">
        <v>8</v>
      </c>
      <c r="B6" s="9">
        <v>8</v>
      </c>
      <c r="C6" s="9">
        <v>0.465441465377808</v>
      </c>
      <c r="D6" s="9">
        <v>0.0322824716567993</v>
      </c>
      <c r="E6" s="9">
        <v>10</v>
      </c>
      <c r="F6" s="9">
        <v>6</v>
      </c>
      <c r="G6" s="9">
        <v>0</v>
      </c>
      <c r="H6" s="9">
        <v>4</v>
      </c>
      <c r="I6" s="9">
        <v>1</v>
      </c>
      <c r="J6" s="9">
        <v>0.625</v>
      </c>
      <c r="K6" s="9">
        <v>0.769230769230769</v>
      </c>
      <c r="L6" s="9">
        <v>0.6</v>
      </c>
      <c r="M6" s="9">
        <v>0.4</v>
      </c>
      <c r="N6" s="9">
        <v>0.7</v>
      </c>
    </row>
    <row r="7" s="1" customFormat="1" spans="1:14">
      <c r="A7" s="8">
        <v>29</v>
      </c>
      <c r="B7" s="9">
        <v>29</v>
      </c>
      <c r="C7" s="9">
        <v>0.47124719619751</v>
      </c>
      <c r="D7" s="9">
        <v>0.0666677951812744</v>
      </c>
      <c r="E7" s="9">
        <v>10</v>
      </c>
      <c r="F7" s="9">
        <v>4</v>
      </c>
      <c r="G7" s="9">
        <v>0</v>
      </c>
      <c r="H7" s="9">
        <v>6</v>
      </c>
      <c r="I7" s="9">
        <v>1</v>
      </c>
      <c r="J7" s="9">
        <v>0.714285714285714</v>
      </c>
      <c r="K7" s="9">
        <v>0.833333333333333</v>
      </c>
      <c r="L7" s="9">
        <v>0.4</v>
      </c>
      <c r="M7" s="9">
        <v>0.6</v>
      </c>
      <c r="N7" s="9">
        <v>0.8</v>
      </c>
    </row>
    <row r="8" s="1" customFormat="1" spans="1:14">
      <c r="A8" s="8">
        <v>85</v>
      </c>
      <c r="B8" s="9">
        <v>85</v>
      </c>
      <c r="C8" s="9">
        <v>0.517606735229492</v>
      </c>
      <c r="D8" s="9">
        <v>0.0504281520843506</v>
      </c>
      <c r="E8" s="9">
        <v>10</v>
      </c>
      <c r="F8" s="9">
        <v>6</v>
      </c>
      <c r="G8" s="9">
        <v>0</v>
      </c>
      <c r="H8" s="9">
        <v>4</v>
      </c>
      <c r="I8" s="9">
        <v>1</v>
      </c>
      <c r="J8" s="9">
        <v>0.625</v>
      </c>
      <c r="K8" s="9">
        <v>0.769230769230769</v>
      </c>
      <c r="L8" s="9">
        <v>0.6</v>
      </c>
      <c r="M8" s="9">
        <v>0.4</v>
      </c>
      <c r="N8" s="9">
        <v>0.7</v>
      </c>
    </row>
    <row r="9" s="2" customFormat="1" spans="1:14">
      <c r="A9" s="10">
        <v>97</v>
      </c>
      <c r="B9" s="11">
        <v>97</v>
      </c>
      <c r="C9" s="11">
        <v>0.535357475280762</v>
      </c>
      <c r="D9" s="11">
        <v>0.0481466054916382</v>
      </c>
      <c r="E9" s="11">
        <v>10</v>
      </c>
      <c r="F9" s="11">
        <v>7</v>
      </c>
      <c r="G9" s="11">
        <v>0</v>
      </c>
      <c r="H9" s="11">
        <v>3</v>
      </c>
      <c r="I9" s="11">
        <v>1</v>
      </c>
      <c r="J9" s="11">
        <v>0.588235294117647</v>
      </c>
      <c r="K9" s="11">
        <v>0.740740740740741</v>
      </c>
      <c r="L9" s="11">
        <v>0.7</v>
      </c>
      <c r="M9" s="11">
        <v>0.3</v>
      </c>
      <c r="N9" s="11">
        <v>0.65</v>
      </c>
    </row>
    <row r="10" s="1" customFormat="1" spans="1:14">
      <c r="A10" s="8">
        <v>61</v>
      </c>
      <c r="B10" s="9">
        <v>61</v>
      </c>
      <c r="C10" s="9">
        <v>0.539327621459961</v>
      </c>
      <c r="D10" s="9">
        <v>0.0835833549499512</v>
      </c>
      <c r="E10" s="9">
        <v>10</v>
      </c>
      <c r="F10" s="9">
        <v>9</v>
      </c>
      <c r="G10" s="9">
        <v>0</v>
      </c>
      <c r="H10" s="9">
        <v>1</v>
      </c>
      <c r="I10" s="9">
        <v>1</v>
      </c>
      <c r="J10" s="9">
        <v>0.526315789473684</v>
      </c>
      <c r="K10" s="9">
        <v>0.689655172413793</v>
      </c>
      <c r="L10" s="9">
        <v>0.9</v>
      </c>
      <c r="M10" s="9">
        <v>0.1</v>
      </c>
      <c r="N10" s="9">
        <v>0.55</v>
      </c>
    </row>
    <row r="11" s="1" customFormat="1" spans="1:14">
      <c r="A11" s="8">
        <v>35</v>
      </c>
      <c r="B11" s="9">
        <v>35</v>
      </c>
      <c r="C11" s="9">
        <v>0.560801029205322</v>
      </c>
      <c r="D11" s="9">
        <v>0.0492334365844727</v>
      </c>
      <c r="E11" s="9">
        <v>10</v>
      </c>
      <c r="F11" s="9">
        <v>5</v>
      </c>
      <c r="G11" s="9">
        <v>0</v>
      </c>
      <c r="H11" s="9">
        <v>5</v>
      </c>
      <c r="I11" s="9">
        <v>1</v>
      </c>
      <c r="J11" s="9">
        <v>0.666666666666667</v>
      </c>
      <c r="K11" s="9">
        <v>0.8</v>
      </c>
      <c r="L11" s="9">
        <v>0.5</v>
      </c>
      <c r="M11" s="9">
        <v>0.5</v>
      </c>
      <c r="N11" s="9">
        <v>0.75</v>
      </c>
    </row>
    <row r="12" s="26" customFormat="1" spans="1:14">
      <c r="A12" s="27">
        <v>83</v>
      </c>
      <c r="B12" s="28">
        <v>83</v>
      </c>
      <c r="C12" s="28">
        <v>0.580793857574463</v>
      </c>
      <c r="D12" s="28">
        <v>0.0757064819335937</v>
      </c>
      <c r="E12" s="28">
        <v>10</v>
      </c>
      <c r="F12" s="28">
        <v>5</v>
      </c>
      <c r="G12" s="28">
        <v>0</v>
      </c>
      <c r="H12" s="28">
        <v>5</v>
      </c>
      <c r="I12" s="28">
        <v>1</v>
      </c>
      <c r="J12" s="28">
        <v>0.666666666666667</v>
      </c>
      <c r="K12" s="28">
        <v>0.8</v>
      </c>
      <c r="L12" s="28">
        <v>0.5</v>
      </c>
      <c r="M12" s="28">
        <v>0.5</v>
      </c>
      <c r="N12" s="28">
        <v>0.75</v>
      </c>
    </row>
    <row r="13" s="26" customFormat="1" spans="1:14">
      <c r="A13" s="27">
        <v>4</v>
      </c>
      <c r="B13" s="28">
        <v>4</v>
      </c>
      <c r="C13" s="28">
        <v>0.600152254104614</v>
      </c>
      <c r="D13" s="28">
        <v>0.0940033197402954</v>
      </c>
      <c r="E13" s="28">
        <v>10</v>
      </c>
      <c r="F13" s="28">
        <v>8</v>
      </c>
      <c r="G13" s="28">
        <v>0</v>
      </c>
      <c r="H13" s="28">
        <v>2</v>
      </c>
      <c r="I13" s="28">
        <v>1</v>
      </c>
      <c r="J13" s="28">
        <v>0.555555555555556</v>
      </c>
      <c r="K13" s="28">
        <v>0.714285714285714</v>
      </c>
      <c r="L13" s="28">
        <v>0.8</v>
      </c>
      <c r="M13" s="28">
        <v>0.2</v>
      </c>
      <c r="N13" s="28">
        <v>0.6</v>
      </c>
    </row>
    <row r="14" s="26" customFormat="1" spans="1:14">
      <c r="A14" s="27">
        <v>47</v>
      </c>
      <c r="B14" s="28">
        <v>47</v>
      </c>
      <c r="C14" s="28">
        <v>0.609992265701294</v>
      </c>
      <c r="D14" s="28">
        <v>0.0307860374450684</v>
      </c>
      <c r="E14" s="28">
        <v>10</v>
      </c>
      <c r="F14" s="28">
        <v>6</v>
      </c>
      <c r="G14" s="28">
        <v>0</v>
      </c>
      <c r="H14" s="28">
        <v>4</v>
      </c>
      <c r="I14" s="28">
        <v>1</v>
      </c>
      <c r="J14" s="28">
        <v>0.625</v>
      </c>
      <c r="K14" s="28">
        <v>0.769230769230769</v>
      </c>
      <c r="L14" s="28">
        <v>0.6</v>
      </c>
      <c r="M14" s="28">
        <v>0.4</v>
      </c>
      <c r="N14" s="28">
        <v>0.7</v>
      </c>
    </row>
    <row r="15" s="26" customFormat="1" spans="1:14">
      <c r="A15" s="27">
        <v>72</v>
      </c>
      <c r="B15" s="28">
        <v>72</v>
      </c>
      <c r="C15" s="28">
        <v>0.623065948486328</v>
      </c>
      <c r="D15" s="28">
        <v>0.0411491394042969</v>
      </c>
      <c r="E15" s="28">
        <v>10</v>
      </c>
      <c r="F15" s="28">
        <v>4</v>
      </c>
      <c r="G15" s="28">
        <v>0</v>
      </c>
      <c r="H15" s="28">
        <v>6</v>
      </c>
      <c r="I15" s="28">
        <v>1</v>
      </c>
      <c r="J15" s="28">
        <v>0.714285714285714</v>
      </c>
      <c r="K15" s="28">
        <v>0.833333333333333</v>
      </c>
      <c r="L15" s="28">
        <v>0.4</v>
      </c>
      <c r="M15" s="28">
        <v>0.6</v>
      </c>
      <c r="N15" s="28">
        <v>0.8</v>
      </c>
    </row>
    <row r="16" s="26" customFormat="1" spans="1:14">
      <c r="A16" s="27">
        <v>41</v>
      </c>
      <c r="B16" s="28">
        <v>41</v>
      </c>
      <c r="C16" s="28">
        <v>0.649533748626709</v>
      </c>
      <c r="D16" s="28">
        <v>0.0536892414093018</v>
      </c>
      <c r="E16" s="28">
        <v>10</v>
      </c>
      <c r="F16" s="28">
        <v>4</v>
      </c>
      <c r="G16" s="28">
        <v>0</v>
      </c>
      <c r="H16" s="28">
        <v>6</v>
      </c>
      <c r="I16" s="28">
        <v>1</v>
      </c>
      <c r="J16" s="28">
        <v>0.714285714285714</v>
      </c>
      <c r="K16" s="28">
        <v>0.833333333333333</v>
      </c>
      <c r="L16" s="28">
        <v>0.4</v>
      </c>
      <c r="M16" s="28">
        <v>0.6</v>
      </c>
      <c r="N16" s="28">
        <v>0.8</v>
      </c>
    </row>
    <row r="17" s="26" customFormat="1" spans="1:14">
      <c r="A17" s="27">
        <v>98</v>
      </c>
      <c r="B17" s="28">
        <v>98</v>
      </c>
      <c r="C17" s="28">
        <v>0.665632247924805</v>
      </c>
      <c r="D17" s="28">
        <v>0.0312886238098145</v>
      </c>
      <c r="E17" s="28">
        <v>10</v>
      </c>
      <c r="F17" s="28">
        <v>3</v>
      </c>
      <c r="G17" s="28">
        <v>0</v>
      </c>
      <c r="H17" s="28">
        <v>7</v>
      </c>
      <c r="I17" s="28">
        <v>1</v>
      </c>
      <c r="J17" s="28">
        <v>0.769230769230769</v>
      </c>
      <c r="K17" s="28">
        <v>0.869565217391304</v>
      </c>
      <c r="L17" s="28">
        <v>0.3</v>
      </c>
      <c r="M17" s="28">
        <v>0.7</v>
      </c>
      <c r="N17" s="28">
        <v>0.85</v>
      </c>
    </row>
    <row r="18" s="26" customFormat="1" spans="1:14">
      <c r="A18" s="27">
        <v>74</v>
      </c>
      <c r="B18" s="28">
        <v>74</v>
      </c>
      <c r="C18" s="28">
        <v>0.682772517204285</v>
      </c>
      <c r="D18" s="28">
        <v>0.0363733768463135</v>
      </c>
      <c r="E18" s="28">
        <v>10</v>
      </c>
      <c r="F18" s="28">
        <v>5</v>
      </c>
      <c r="G18" s="28">
        <v>0</v>
      </c>
      <c r="H18" s="28">
        <v>5</v>
      </c>
      <c r="I18" s="28">
        <v>1</v>
      </c>
      <c r="J18" s="28">
        <v>0.666666666666667</v>
      </c>
      <c r="K18" s="28">
        <v>0.8</v>
      </c>
      <c r="L18" s="28">
        <v>0.5</v>
      </c>
      <c r="M18" s="28">
        <v>0.5</v>
      </c>
      <c r="N18" s="28">
        <v>0.75</v>
      </c>
    </row>
    <row r="19" s="26" customFormat="1" spans="1:14">
      <c r="A19" s="27">
        <v>57</v>
      </c>
      <c r="B19" s="28">
        <v>57</v>
      </c>
      <c r="C19" s="28">
        <v>0.703205585479736</v>
      </c>
      <c r="D19" s="28">
        <v>0.0240179300308228</v>
      </c>
      <c r="E19" s="28">
        <v>10</v>
      </c>
      <c r="F19" s="28">
        <v>4</v>
      </c>
      <c r="G19" s="28">
        <v>0</v>
      </c>
      <c r="H19" s="28">
        <v>6</v>
      </c>
      <c r="I19" s="28">
        <v>1</v>
      </c>
      <c r="J19" s="28">
        <v>0.714285714285714</v>
      </c>
      <c r="K19" s="28">
        <v>0.833333333333333</v>
      </c>
      <c r="L19" s="28">
        <v>0.4</v>
      </c>
      <c r="M19" s="28">
        <v>0.6</v>
      </c>
      <c r="N19" s="28">
        <v>0.8</v>
      </c>
    </row>
    <row r="20" s="26" customFormat="1" spans="1:14">
      <c r="A20" s="27">
        <v>42</v>
      </c>
      <c r="B20" s="28">
        <v>42</v>
      </c>
      <c r="C20" s="28">
        <v>0.711386680603027</v>
      </c>
      <c r="D20" s="28">
        <v>0.0427869558334351</v>
      </c>
      <c r="E20" s="28">
        <v>10</v>
      </c>
      <c r="F20" s="28">
        <v>7</v>
      </c>
      <c r="G20" s="28">
        <v>0</v>
      </c>
      <c r="H20" s="28">
        <v>3</v>
      </c>
      <c r="I20" s="28">
        <v>1</v>
      </c>
      <c r="J20" s="28">
        <v>0.588235294117647</v>
      </c>
      <c r="K20" s="28">
        <v>0.740740740740741</v>
      </c>
      <c r="L20" s="28">
        <v>0.7</v>
      </c>
      <c r="M20" s="28">
        <v>0.3</v>
      </c>
      <c r="N20" s="28">
        <v>0.65</v>
      </c>
    </row>
    <row r="21" customFormat="1" spans="1:14">
      <c r="A21" s="6">
        <v>67</v>
      </c>
      <c r="B21" s="7">
        <v>67</v>
      </c>
      <c r="C21" s="7">
        <v>0.726960897445679</v>
      </c>
      <c r="D21" s="7">
        <v>0.0244230031967163</v>
      </c>
      <c r="E21" s="7">
        <v>10</v>
      </c>
      <c r="F21" s="7">
        <v>7</v>
      </c>
      <c r="G21" s="7">
        <v>0</v>
      </c>
      <c r="H21" s="7">
        <v>3</v>
      </c>
      <c r="I21" s="7">
        <v>1</v>
      </c>
      <c r="J21" s="7">
        <v>0.588235294117647</v>
      </c>
      <c r="K21" s="7">
        <v>0.740740740740741</v>
      </c>
      <c r="L21" s="7">
        <v>0.7</v>
      </c>
      <c r="M21" s="7">
        <v>0.3</v>
      </c>
      <c r="N21" s="7">
        <v>0.65</v>
      </c>
    </row>
    <row r="22" customFormat="1" spans="1:14">
      <c r="A22" s="6">
        <v>51</v>
      </c>
      <c r="B22" s="7">
        <v>51</v>
      </c>
      <c r="C22" s="7">
        <v>0.744209051132202</v>
      </c>
      <c r="D22" s="7">
        <v>0.144469022750854</v>
      </c>
      <c r="E22" s="7">
        <v>10</v>
      </c>
      <c r="F22" s="7">
        <v>6</v>
      </c>
      <c r="G22" s="7">
        <v>0</v>
      </c>
      <c r="H22" s="7">
        <v>4</v>
      </c>
      <c r="I22" s="7">
        <v>1</v>
      </c>
      <c r="J22" s="7">
        <v>0.625</v>
      </c>
      <c r="K22" s="7">
        <v>0.769230769230769</v>
      </c>
      <c r="L22" s="7">
        <v>0.6</v>
      </c>
      <c r="M22" s="7">
        <v>0.4</v>
      </c>
      <c r="N22" s="7">
        <v>0.7</v>
      </c>
    </row>
    <row r="23" s="14" customFormat="1" spans="1:14">
      <c r="A23" s="19">
        <v>52</v>
      </c>
      <c r="B23" s="20">
        <v>52</v>
      </c>
      <c r="C23" s="20">
        <v>0.76999843120575</v>
      </c>
      <c r="D23" s="20">
        <v>0.212963461875915</v>
      </c>
      <c r="E23" s="20">
        <v>10</v>
      </c>
      <c r="F23" s="20">
        <v>6</v>
      </c>
      <c r="G23" s="20">
        <v>0</v>
      </c>
      <c r="H23" s="20">
        <v>4</v>
      </c>
      <c r="I23" s="20">
        <v>1</v>
      </c>
      <c r="J23" s="20">
        <v>0.625</v>
      </c>
      <c r="K23" s="20">
        <v>0.769230769230769</v>
      </c>
      <c r="L23" s="20">
        <v>0.6</v>
      </c>
      <c r="M23" s="20">
        <v>0.4</v>
      </c>
      <c r="N23" s="20">
        <v>0.7</v>
      </c>
    </row>
    <row r="24" spans="3:14">
      <c r="C24" s="5">
        <f>AVERAGE(C2:C23)</f>
        <v>0.583001277663491</v>
      </c>
      <c r="D24" s="5">
        <f>AVERAGE(D2:D23)</f>
        <v>0.0763367414474487</v>
      </c>
      <c r="J24" s="5">
        <f>AVERAGE(J2:J23)</f>
        <v>0.649155647414161</v>
      </c>
      <c r="K24" s="5">
        <f>AVERAGE(K2:K23)</f>
        <v>0.785573768782164</v>
      </c>
      <c r="L24" s="5">
        <f>AVERAGE(L2:L23)</f>
        <v>0.554545454545455</v>
      </c>
      <c r="M24" s="5">
        <f>AVERAGE(M2:M23)</f>
        <v>0.445454545454546</v>
      </c>
      <c r="N24" s="5">
        <f>AVERAGE(N2:N23)</f>
        <v>0.722727272727273</v>
      </c>
    </row>
    <row r="26" spans="3:12">
      <c r="C26" s="12" t="s">
        <v>13</v>
      </c>
      <c r="D26" s="5" t="s">
        <v>14</v>
      </c>
      <c r="E26" s="5"/>
      <c r="H26" s="12" t="s">
        <v>13</v>
      </c>
      <c r="I26" s="5" t="s">
        <v>14</v>
      </c>
      <c r="J26" s="13" t="s">
        <v>26</v>
      </c>
      <c r="K26" s="14"/>
      <c r="L26" s="14"/>
    </row>
    <row r="27" s="14" customFormat="1" spans="3:10">
      <c r="C27" s="13" t="s">
        <v>27</v>
      </c>
      <c r="D27" s="13">
        <f>COUNTIF(C2:C23,"&lt;0.399")-COUNTIF(C2:C23,"&lt;0.385")</f>
        <v>1</v>
      </c>
      <c r="E27" s="13"/>
      <c r="H27" s="13" t="s">
        <v>28</v>
      </c>
      <c r="I27" s="13">
        <f>COUNTIF(C2:C23,"&lt;0.402")-COUNTIF(C2:C23,"&lt;0.385")</f>
        <v>1</v>
      </c>
      <c r="J27" s="15"/>
    </row>
    <row r="28" spans="3:13">
      <c r="C28" s="5" t="s">
        <v>29</v>
      </c>
      <c r="D28" s="5">
        <f>COUNTIF(C2:C23,"&lt;0.413")-COUNTIF(C2:C23,"&lt;0.399")</f>
        <v>1</v>
      </c>
      <c r="E28" s="5"/>
      <c r="H28" s="5" t="s">
        <v>30</v>
      </c>
      <c r="I28" s="5">
        <f>COUNTIF(C2:C23,"&lt;0.419")-COUNTIF(C2:C23,"&lt;0.402")</f>
        <v>1</v>
      </c>
      <c r="J28" s="15">
        <v>0.04</v>
      </c>
      <c r="K28" s="14">
        <v>-20</v>
      </c>
      <c r="L28" s="14">
        <v>480</v>
      </c>
      <c r="M28" s="14">
        <v>24</v>
      </c>
    </row>
    <row r="29" s="14" customFormat="1" spans="3:13">
      <c r="C29" s="13" t="s">
        <v>31</v>
      </c>
      <c r="D29" s="13">
        <f>COUNTIF(C2:C23,"&lt;0.427")-COUNTIF(C2:C23,"&lt;0.413")</f>
        <v>1</v>
      </c>
      <c r="E29" s="13">
        <v>3</v>
      </c>
      <c r="F29" s="13">
        <v>2</v>
      </c>
      <c r="H29" s="13" t="s">
        <v>32</v>
      </c>
      <c r="I29" s="13">
        <f>COUNTIF(C2:C23,"&lt;0.436")-COUNTIF(C2:C23,"&lt;0.419")</f>
        <v>1</v>
      </c>
      <c r="J29" s="15">
        <v>0.08</v>
      </c>
      <c r="K29" s="14">
        <v>-40</v>
      </c>
      <c r="L29" s="14">
        <v>460</v>
      </c>
      <c r="M29" s="14">
        <v>23</v>
      </c>
    </row>
    <row r="30" s="14" customFormat="1" spans="3:13">
      <c r="C30" s="13" t="s">
        <v>33</v>
      </c>
      <c r="D30" s="13">
        <f>COUNTIF(C2:C23,"&lt;0.441")-COUNTIF(C2:C23,"&lt;0.427")</f>
        <v>0</v>
      </c>
      <c r="E30" s="13">
        <v>5</v>
      </c>
      <c r="F30" s="13">
        <v>5</v>
      </c>
      <c r="H30" s="13" t="s">
        <v>34</v>
      </c>
      <c r="I30" s="13">
        <f>COUNTIF(C2:C23,"&lt;0.453")-COUNTIF(C2:C23,"&lt;0.436")</f>
        <v>1</v>
      </c>
      <c r="J30" s="15">
        <v>0.12</v>
      </c>
      <c r="K30" s="14">
        <v>-60</v>
      </c>
      <c r="L30" s="14">
        <v>440</v>
      </c>
      <c r="M30" s="14">
        <v>22</v>
      </c>
    </row>
    <row r="31" s="14" customFormat="1" spans="3:13">
      <c r="C31" s="13" t="s">
        <v>35</v>
      </c>
      <c r="D31" s="13">
        <f>COUNTIF(C2:C23,"&lt;0.455")-COUNTIF(C2:C23,"&lt;0.441")</f>
        <v>1</v>
      </c>
      <c r="E31" s="13">
        <v>9</v>
      </c>
      <c r="F31" s="13">
        <v>7</v>
      </c>
      <c r="H31" s="13" t="s">
        <v>36</v>
      </c>
      <c r="I31" s="13">
        <f>COUNTIF(C2:C23,"&lt;0.47")-COUNTIF(C2:C23,"&lt;0.453")</f>
        <v>1</v>
      </c>
      <c r="J31" s="15">
        <v>0.16</v>
      </c>
      <c r="K31" s="18">
        <v>-80</v>
      </c>
      <c r="L31" s="18">
        <v>420</v>
      </c>
      <c r="M31" s="14">
        <v>21</v>
      </c>
    </row>
    <row r="32" s="14" customFormat="1" spans="3:9">
      <c r="C32" s="13" t="s">
        <v>37</v>
      </c>
      <c r="D32" s="13">
        <f>COUNTIF(C2:C23,"&lt;0.469")-COUNTIF(C2:C23,"&lt;0.455")</f>
        <v>1</v>
      </c>
      <c r="E32" s="13">
        <v>5</v>
      </c>
      <c r="F32" s="13">
        <v>5</v>
      </c>
      <c r="H32" s="13" t="s">
        <v>38</v>
      </c>
      <c r="I32" s="13">
        <f>COUNTIF(C2:C23,"&lt;0.487")-COUNTIF(C2:C23,"&lt;0.47")</f>
        <v>1</v>
      </c>
    </row>
    <row r="33" s="14" customFormat="1" spans="3:9">
      <c r="C33" s="13" t="s">
        <v>39</v>
      </c>
      <c r="D33" s="13">
        <f>COUNTIF(C2:C23,"&lt;0.483")-COUNTIF(C2:C23,"&lt;0.469")</f>
        <v>1</v>
      </c>
      <c r="E33" s="13">
        <v>3</v>
      </c>
      <c r="F33" s="13">
        <v>2</v>
      </c>
      <c r="H33" s="13" t="s">
        <v>40</v>
      </c>
      <c r="I33" s="13">
        <f>COUNTIF(C2:C23,"&lt;0.504")-COUNTIF(C2:C23,"&lt;0.487")</f>
        <v>0</v>
      </c>
    </row>
    <row r="34" spans="3:11">
      <c r="C34" s="5" t="s">
        <v>41</v>
      </c>
      <c r="D34" s="5">
        <f>COUNTIF(C2:C23,"&lt;0.497")-COUNTIF(C2:C23,"&lt;0.483")</f>
        <v>0</v>
      </c>
      <c r="E34" s="5"/>
      <c r="H34" s="5" t="s">
        <v>42</v>
      </c>
      <c r="I34" s="5">
        <f>COUNTIF(C2:C23,"&lt;0.521")-COUNTIF(C2:C23,"&lt;0.504")</f>
        <v>1</v>
      </c>
      <c r="J34" s="5">
        <v>0.57</v>
      </c>
      <c r="K34" s="5">
        <v>0.041</v>
      </c>
    </row>
    <row r="35" spans="3:11">
      <c r="C35" s="5" t="s">
        <v>43</v>
      </c>
      <c r="D35" s="5">
        <f>COUNTIF(C2:C23,"&lt;0.511")-COUNTIF(C2:C23,"&lt;0.497")</f>
        <v>0</v>
      </c>
      <c r="E35" s="5"/>
      <c r="H35" s="5" t="s">
        <v>44</v>
      </c>
      <c r="I35" s="5">
        <f>COUNTIF(C2:C23,"&lt;0.538")-COUNTIF(C2:C23,"&lt;0.521")</f>
        <v>1</v>
      </c>
      <c r="J35" s="5">
        <v>0.725</v>
      </c>
      <c r="K35" s="5">
        <v>0.076</v>
      </c>
    </row>
    <row r="36" spans="3:11">
      <c r="C36" s="5" t="s">
        <v>45</v>
      </c>
      <c r="D36" s="5">
        <f>COUNTIF(C2:C23,"&lt;0.525")-COUNTIF(C2:C23,"&lt;0.511")</f>
        <v>1</v>
      </c>
      <c r="E36" s="5"/>
      <c r="H36" s="5" t="s">
        <v>46</v>
      </c>
      <c r="I36" s="5">
        <f>COUNTIF(C2:C23,"&lt;0.555")-COUNTIF(C2:C23,"&lt;0.538")</f>
        <v>1</v>
      </c>
      <c r="J36" s="5">
        <v>0.801</v>
      </c>
      <c r="K36" s="5">
        <v>0.094</v>
      </c>
    </row>
    <row r="37" spans="3:9">
      <c r="C37" s="5" t="s">
        <v>47</v>
      </c>
      <c r="D37" s="5">
        <f>COUNTIF(C2:C23,"&lt;0.539")-COUNTIF(C2:C23,"&lt;0.525")</f>
        <v>1</v>
      </c>
      <c r="E37" s="5"/>
      <c r="H37" s="5" t="s">
        <v>48</v>
      </c>
      <c r="I37" s="5">
        <f>COUNTIF(C2:C23,"&lt;0.572")-COUNTIF(C2:C23,"&lt;0.555")</f>
        <v>1</v>
      </c>
    </row>
    <row r="38" spans="3:9">
      <c r="C38" s="5" t="s">
        <v>49</v>
      </c>
      <c r="D38" s="5">
        <f>COUNTIF(C2:C24,"&lt;0.553")-COUNTIF(C2:C24,"&lt;0.539")</f>
        <v>1</v>
      </c>
      <c r="H38" s="5" t="s">
        <v>50</v>
      </c>
      <c r="I38" s="5">
        <f>COUNTIF(C2:C23,"&lt;0.589")-COUNTIF(C2:C23,"&lt;0.572")</f>
        <v>1</v>
      </c>
    </row>
    <row r="39" spans="3:9">
      <c r="C39" s="5" t="s">
        <v>51</v>
      </c>
      <c r="D39" s="5">
        <f>COUNTIF(C2:C24,"&lt;0.567")-COUNTIF(C2:C24,"&lt;0.553")</f>
        <v>1</v>
      </c>
      <c r="H39" s="5" t="s">
        <v>52</v>
      </c>
      <c r="I39" s="5">
        <f>COUNTIF(C2:C23,"&lt;0.606")-COUNTIF(C2:C23,"&lt;0.589")</f>
        <v>1</v>
      </c>
    </row>
    <row r="40" spans="3:9">
      <c r="C40" s="5" t="s">
        <v>53</v>
      </c>
      <c r="D40" s="5">
        <f>COUNTIF(C2:C24,"&lt;0.581")-COUNTIF(C2:C24,"&lt;0.567")</f>
        <v>1</v>
      </c>
      <c r="H40" s="5" t="s">
        <v>54</v>
      </c>
      <c r="I40" s="5">
        <f>COUNTIF(C2:C23,"&lt;0.623")-COUNTIF(C2:C23,"&lt;0.606")</f>
        <v>1</v>
      </c>
    </row>
    <row r="41" spans="3:9">
      <c r="C41" s="5" t="s">
        <v>55</v>
      </c>
      <c r="D41" s="5">
        <f>COUNTIF(C2:C24,"&lt;0.595")-COUNTIF(C2:C24,"&lt;0.581")</f>
        <v>1</v>
      </c>
      <c r="H41" s="5" t="s">
        <v>56</v>
      </c>
      <c r="I41" s="5">
        <f>COUNTIF(C2:C23,"&lt;0.64")-COUNTIF(C2:C23,"&lt;0.623")</f>
        <v>1</v>
      </c>
    </row>
    <row r="42" spans="3:9">
      <c r="C42" s="5" t="s">
        <v>57</v>
      </c>
      <c r="D42" s="5">
        <f>COUNTIF(C2:C24,"&lt;0.609")-COUNTIF(C2:C24,"&lt;0.595")</f>
        <v>1</v>
      </c>
      <c r="H42" s="5" t="s">
        <v>58</v>
      </c>
      <c r="I42" s="5">
        <f>COUNTIF(C2:C23,"&lt;0.657")-COUNTIF(C2:C23,"&lt;0.64")</f>
        <v>1</v>
      </c>
    </row>
    <row r="43" spans="3:9">
      <c r="C43" s="5" t="s">
        <v>59</v>
      </c>
      <c r="D43" s="5">
        <f>COUNTIF(C2:C24,"&lt;0.623")-COUNTIF(C2:C24,"&lt;0.609")</f>
        <v>1</v>
      </c>
      <c r="H43" s="5" t="s">
        <v>60</v>
      </c>
      <c r="I43" s="5">
        <f>COUNTIF(C2:C23,"&lt;0.674")-COUNTIF(C2:C23,"&lt;0.657")</f>
        <v>1</v>
      </c>
    </row>
    <row r="44" spans="3:9">
      <c r="C44" s="5" t="s">
        <v>61</v>
      </c>
      <c r="D44" s="5">
        <f>COUNTIF(C2:C24,"&lt;0.637")-COUNTIF(C2:C24,"&lt;0.623")</f>
        <v>1</v>
      </c>
      <c r="H44" s="5" t="s">
        <v>62</v>
      </c>
      <c r="I44" s="5">
        <f>COUNTIF(C2:C23,"&lt;0.691")-COUNTIF(C2:C23,"&lt;0.674")</f>
        <v>1</v>
      </c>
    </row>
    <row r="45" spans="3:9">
      <c r="C45" s="5" t="s">
        <v>63</v>
      </c>
      <c r="D45" s="5">
        <f>COUNTIF(C2:C24,"&lt;0.651")-COUNTIF(C2:C24,"&lt;0.637")</f>
        <v>1</v>
      </c>
      <c r="H45" s="5" t="s">
        <v>64</v>
      </c>
      <c r="I45" s="5">
        <f>COUNTIF(C2:C23,"&lt;0.708")-COUNTIF(C2:C23,"&lt;0.691")</f>
        <v>1</v>
      </c>
    </row>
    <row r="46" spans="3:9">
      <c r="C46" s="5" t="s">
        <v>65</v>
      </c>
      <c r="D46" s="5">
        <f>COUNTIF(C2:C24,"&lt;0.665")-COUNTIF(C2:C24,"&lt;0.651")</f>
        <v>0</v>
      </c>
      <c r="H46" s="5" t="s">
        <v>66</v>
      </c>
      <c r="I46" s="5">
        <f>COUNTIF(C2:C23,"&lt;0.725")-COUNTIF(C2:C23,"&lt;0.708")</f>
        <v>1</v>
      </c>
    </row>
    <row r="47" spans="3:9">
      <c r="C47" s="5" t="s">
        <v>67</v>
      </c>
      <c r="D47" s="5">
        <f>COUNTIF(C2:C24,"&lt;0.679")-COUNTIF(C2:C24,"&lt;0.665")</f>
        <v>1</v>
      </c>
      <c r="H47" s="5" t="s">
        <v>68</v>
      </c>
      <c r="I47" s="5">
        <f>COUNTIF(C2:C23,"&lt;0.742")-COUNTIF(C2:C23,"&lt;0.725")</f>
        <v>1</v>
      </c>
    </row>
    <row r="48" spans="3:9">
      <c r="C48" s="5" t="s">
        <v>69</v>
      </c>
      <c r="D48" s="5">
        <f>COUNTIF(C2:C24,"&lt;0.693")-COUNTIF(C2:C24,"&lt;0.679")</f>
        <v>1</v>
      </c>
      <c r="H48" s="5" t="s">
        <v>70</v>
      </c>
      <c r="I48" s="5">
        <f>COUNTIF(C2:C23,"&lt;0.759")-COUNTIF(C2:C23,"&lt;0.742")</f>
        <v>1</v>
      </c>
    </row>
    <row r="49" spans="3:9">
      <c r="C49" s="5" t="s">
        <v>71</v>
      </c>
      <c r="D49" s="5">
        <f>COUNTIF(C2:C24,"&lt;0.707")-COUNTIF(C2:C24,"&lt;0.693")</f>
        <v>1</v>
      </c>
      <c r="H49" s="5" t="s">
        <v>72</v>
      </c>
      <c r="I49" s="5">
        <f>COUNTIF(C2:C23,"&lt;0.776")-COUNTIF(C2:C23,"&lt;0.759")</f>
        <v>1</v>
      </c>
    </row>
    <row r="50" spans="3:9">
      <c r="C50" s="5" t="s">
        <v>73</v>
      </c>
      <c r="D50" s="5">
        <f>COUNTIF(C2:C24,"&lt;0.721")-COUNTIF(C2:C24,"&lt;0.707")</f>
        <v>1</v>
      </c>
      <c r="H50" s="5" t="s">
        <v>74</v>
      </c>
      <c r="I50" s="5">
        <f>COUNTIF(C2:C23,"&lt;0.793")-COUNTIF(C2:C23,"&lt;0.776")</f>
        <v>0</v>
      </c>
    </row>
    <row r="51" spans="3:9">
      <c r="C51" s="5" t="s">
        <v>75</v>
      </c>
      <c r="D51" s="5">
        <f>COUNTIF(C2:C24,"&lt;0.735")-COUNTIF(C2:C24,"&lt;0.721")</f>
        <v>1</v>
      </c>
      <c r="H51" s="5" t="s">
        <v>76</v>
      </c>
      <c r="I51" s="5">
        <f>COUNTIF(C2:C23,"&lt;0.81")-COUNTIF(C2:C23,"&lt;0.793")</f>
        <v>0</v>
      </c>
    </row>
    <row r="52" spans="3:9">
      <c r="C52" s="5" t="s">
        <v>77</v>
      </c>
      <c r="D52" s="5">
        <f>COUNTIF(C2:C24,"&lt;0.749")-COUNTIF(C2:C24,"&lt;0.735")</f>
        <v>1</v>
      </c>
      <c r="H52" s="5" t="s">
        <v>77</v>
      </c>
      <c r="I52" s="5">
        <f>COUNTIF(H2:H24,"&lt;0.749")-COUNTIF(H2:H24,"&lt;0.735")</f>
        <v>0</v>
      </c>
    </row>
    <row r="53" spans="3:9">
      <c r="C53" s="5" t="s">
        <v>78</v>
      </c>
      <c r="D53" s="5">
        <f>COUNTIF(C2:C24,"&lt;0.763")-COUNTIF(C2:C24,"&lt;0.749")</f>
        <v>0</v>
      </c>
      <c r="H53" s="5" t="s">
        <v>78</v>
      </c>
      <c r="I53" s="5">
        <f>COUNTIF(H2:H24,"&lt;0.763")-COUNTIF(H2:H24,"&lt;0.749")</f>
        <v>0</v>
      </c>
    </row>
    <row r="54" spans="3:9">
      <c r="C54" s="5" t="s">
        <v>79</v>
      </c>
      <c r="D54" s="5">
        <f>COUNTIF(C2:C24,"&lt;0.777")-COUNTIF(C2:C24,"&lt;0.763")</f>
        <v>1</v>
      </c>
      <c r="H54" s="5" t="s">
        <v>79</v>
      </c>
      <c r="I54" s="5">
        <f>COUNTIF(H2:H24,"&lt;0.777")-COUNTIF(H2:H24,"&lt;0.763")</f>
        <v>0</v>
      </c>
    </row>
    <row r="55" spans="3:9">
      <c r="C55" s="5" t="s">
        <v>80</v>
      </c>
      <c r="D55" s="5">
        <f>COUNTIF(C2:C24,"&lt;0.791")-COUNTIF(C2:C24,"&lt;0.777")</f>
        <v>0</v>
      </c>
      <c r="H55" s="5" t="s">
        <v>80</v>
      </c>
      <c r="I55" s="5">
        <f>COUNTIF(H2:H24,"&lt;0.791")-COUNTIF(H2:H24,"&lt;0.777")</f>
        <v>0</v>
      </c>
    </row>
    <row r="56" spans="3:9">
      <c r="C56" s="5" t="s">
        <v>81</v>
      </c>
      <c r="D56" s="5">
        <f>COUNTIF(C2:C24,"&lt;0.805")-COUNTIF(C2:C24,"&lt;0.791")</f>
        <v>0</v>
      </c>
      <c r="H56" s="5" t="s">
        <v>81</v>
      </c>
      <c r="I56" s="5">
        <f>COUNTIF(H2:H24,"&lt;0.805")-COUNTIF(H2:H24,"&lt;0.791")</f>
        <v>0</v>
      </c>
    </row>
    <row r="57" spans="3:9">
      <c r="C57" s="5" t="s">
        <v>82</v>
      </c>
      <c r="D57" s="5">
        <f>COUNTIF(C2:C24,"&lt;0.819")-COUNTIF(C2:C24,"&lt;0.805")</f>
        <v>0</v>
      </c>
      <c r="H57" s="5" t="s">
        <v>82</v>
      </c>
      <c r="I57" s="5">
        <f>COUNTIF(H2:H24,"&lt;0.819")-COUNTIF(H2:H24,"&lt;0.805")</f>
        <v>0</v>
      </c>
    </row>
    <row r="58" spans="3:9">
      <c r="C58" s="5" t="s">
        <v>83</v>
      </c>
      <c r="D58" s="5">
        <f>COUNTIF(C2:C24,"&lt;0.833")-COUNTIF(C2:C24,"&lt;0.819")</f>
        <v>0</v>
      </c>
      <c r="H58" s="5" t="s">
        <v>83</v>
      </c>
      <c r="I58" s="5">
        <f>COUNTIF(H2:H24,"&lt;0.833")-COUNTIF(H2:H24,"&lt;0.819")</f>
        <v>0</v>
      </c>
    </row>
    <row r="59" spans="3:9">
      <c r="C59" s="5" t="s">
        <v>84</v>
      </c>
      <c r="D59" s="5">
        <f>COUNTIF(C2:C23,"&lt;0.847")-COUNTIF(C2:C23,"&lt;0.833")</f>
        <v>0</v>
      </c>
      <c r="H59" s="5" t="s">
        <v>84</v>
      </c>
      <c r="I59" s="5">
        <f>COUNTIF(H2:H23,"&lt;0.847")-COUNTIF(H2:H23,"&lt;0.833")</f>
        <v>0</v>
      </c>
    </row>
  </sheetData>
  <pageMargins left="0.75" right="0.75" top="1" bottom="1" header="0.5" footer="0.5"/>
  <headerFooter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8"/>
  <sheetViews>
    <sheetView topLeftCell="A16" workbookViewId="0">
      <selection activeCell="H26" sqref="H26:I47"/>
    </sheetView>
  </sheetViews>
  <sheetFormatPr defaultColWidth="9" defaultRowHeight="13.5"/>
  <cols>
    <col min="3" max="4" width="16.1333333333333" customWidth="1"/>
    <col min="8" max="9" width="18.1333333333333" customWidth="1"/>
    <col min="10" max="14" width="12.6333333333333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="2" customFormat="1" spans="1:14">
      <c r="A2" s="10">
        <v>0</v>
      </c>
      <c r="B2" s="36">
        <v>0</v>
      </c>
      <c r="C2" s="36">
        <v>0.385983467102051</v>
      </c>
      <c r="D2" s="36">
        <v>0.400498867034912</v>
      </c>
      <c r="E2" s="36">
        <v>10</v>
      </c>
      <c r="F2" s="36">
        <v>4</v>
      </c>
      <c r="G2" s="36">
        <v>0</v>
      </c>
      <c r="H2" s="36">
        <v>6</v>
      </c>
      <c r="I2" s="36">
        <v>1</v>
      </c>
      <c r="J2" s="36">
        <v>0.714285714285714</v>
      </c>
      <c r="K2" s="36">
        <v>0.833333333333333</v>
      </c>
      <c r="L2" s="36">
        <v>0.4</v>
      </c>
      <c r="M2" s="36">
        <v>0.6</v>
      </c>
      <c r="N2" s="36">
        <v>0.8</v>
      </c>
    </row>
    <row r="3" s="2" customFormat="1" spans="1:14">
      <c r="A3" s="10">
        <v>1</v>
      </c>
      <c r="B3" s="36">
        <v>1</v>
      </c>
      <c r="C3" s="36">
        <v>0.408030271530151</v>
      </c>
      <c r="D3" s="36">
        <v>0.0389866828918457</v>
      </c>
      <c r="E3" s="36">
        <v>10</v>
      </c>
      <c r="F3" s="36">
        <v>4</v>
      </c>
      <c r="G3" s="36">
        <v>0</v>
      </c>
      <c r="H3" s="36">
        <v>6</v>
      </c>
      <c r="I3" s="36">
        <v>1</v>
      </c>
      <c r="J3" s="36">
        <v>0.714285714285714</v>
      </c>
      <c r="K3" s="36">
        <v>0.833333333333333</v>
      </c>
      <c r="L3" s="36">
        <v>0.4</v>
      </c>
      <c r="M3" s="36">
        <v>0.6</v>
      </c>
      <c r="N3" s="36">
        <v>0.8</v>
      </c>
    </row>
    <row r="4" s="2" customFormat="1" spans="1:14">
      <c r="A4" s="10">
        <v>87</v>
      </c>
      <c r="B4" s="11">
        <v>87</v>
      </c>
      <c r="C4" s="11">
        <v>0.426350593566894</v>
      </c>
      <c r="D4" s="11">
        <v>0.0639957189559937</v>
      </c>
      <c r="E4" s="11">
        <v>10</v>
      </c>
      <c r="F4" s="11">
        <v>7</v>
      </c>
      <c r="G4" s="11">
        <v>0</v>
      </c>
      <c r="H4" s="11">
        <v>3</v>
      </c>
      <c r="I4" s="11">
        <v>1</v>
      </c>
      <c r="J4" s="11">
        <v>0.588235294117647</v>
      </c>
      <c r="K4" s="11">
        <v>0.740740740740741</v>
      </c>
      <c r="L4" s="11">
        <v>0.7</v>
      </c>
      <c r="M4" s="11">
        <v>0.3</v>
      </c>
      <c r="N4" s="11">
        <v>0.65</v>
      </c>
    </row>
    <row r="5" s="2" customFormat="1" spans="1:14">
      <c r="A5" s="10">
        <v>70</v>
      </c>
      <c r="B5" s="11">
        <v>70</v>
      </c>
      <c r="C5" s="11">
        <v>0.448178768157959</v>
      </c>
      <c r="D5" s="11">
        <v>0.033928632736206</v>
      </c>
      <c r="E5" s="11">
        <v>10</v>
      </c>
      <c r="F5" s="11">
        <v>5</v>
      </c>
      <c r="G5" s="11">
        <v>0</v>
      </c>
      <c r="H5" s="11">
        <v>5</v>
      </c>
      <c r="I5" s="11">
        <v>1</v>
      </c>
      <c r="J5" s="11">
        <v>0.666666666666667</v>
      </c>
      <c r="K5" s="11">
        <v>0.8</v>
      </c>
      <c r="L5" s="11">
        <v>0.5</v>
      </c>
      <c r="M5" s="11">
        <v>0.5</v>
      </c>
      <c r="N5" s="11">
        <v>0.75</v>
      </c>
    </row>
    <row r="6" s="1" customFormat="1" spans="1:14">
      <c r="A6" s="8">
        <v>8</v>
      </c>
      <c r="B6" s="9">
        <v>8</v>
      </c>
      <c r="C6" s="9">
        <v>0.465441465377808</v>
      </c>
      <c r="D6" s="9">
        <v>0.0322824716567993</v>
      </c>
      <c r="E6" s="9">
        <v>10</v>
      </c>
      <c r="F6" s="9">
        <v>6</v>
      </c>
      <c r="G6" s="9">
        <v>0</v>
      </c>
      <c r="H6" s="9">
        <v>4</v>
      </c>
      <c r="I6" s="9">
        <v>1</v>
      </c>
      <c r="J6" s="9">
        <v>0.625</v>
      </c>
      <c r="K6" s="9">
        <v>0.769230769230769</v>
      </c>
      <c r="L6" s="9">
        <v>0.6</v>
      </c>
      <c r="M6" s="9">
        <v>0.4</v>
      </c>
      <c r="N6" s="9">
        <v>0.7</v>
      </c>
    </row>
    <row r="7" s="1" customFormat="1" spans="1:14">
      <c r="A7" s="8">
        <v>29</v>
      </c>
      <c r="B7" s="9">
        <v>29</v>
      </c>
      <c r="C7" s="9">
        <v>0.47124719619751</v>
      </c>
      <c r="D7" s="9">
        <v>0.0666677951812744</v>
      </c>
      <c r="E7" s="9">
        <v>10</v>
      </c>
      <c r="F7" s="9">
        <v>4</v>
      </c>
      <c r="G7" s="9">
        <v>0</v>
      </c>
      <c r="H7" s="9">
        <v>6</v>
      </c>
      <c r="I7" s="9">
        <v>1</v>
      </c>
      <c r="J7" s="9">
        <v>0.714285714285714</v>
      </c>
      <c r="K7" s="9">
        <v>0.833333333333333</v>
      </c>
      <c r="L7" s="9">
        <v>0.4</v>
      </c>
      <c r="M7" s="9">
        <v>0.6</v>
      </c>
      <c r="N7" s="9">
        <v>0.8</v>
      </c>
    </row>
    <row r="8" s="1" customFormat="1" spans="1:14">
      <c r="A8" s="8">
        <v>85</v>
      </c>
      <c r="B8" s="9">
        <v>85</v>
      </c>
      <c r="C8" s="9">
        <v>0.517606735229492</v>
      </c>
      <c r="D8" s="9">
        <v>0.0504281520843506</v>
      </c>
      <c r="E8" s="9">
        <v>10</v>
      </c>
      <c r="F8" s="9">
        <v>6</v>
      </c>
      <c r="G8" s="9">
        <v>0</v>
      </c>
      <c r="H8" s="9">
        <v>4</v>
      </c>
      <c r="I8" s="9">
        <v>1</v>
      </c>
      <c r="J8" s="9">
        <v>0.625</v>
      </c>
      <c r="K8" s="9">
        <v>0.769230769230769</v>
      </c>
      <c r="L8" s="9">
        <v>0.6</v>
      </c>
      <c r="M8" s="9">
        <v>0.4</v>
      </c>
      <c r="N8" s="9">
        <v>0.7</v>
      </c>
    </row>
    <row r="9" s="2" customFormat="1" spans="1:14">
      <c r="A9" s="10">
        <v>97</v>
      </c>
      <c r="B9" s="11">
        <v>97</v>
      </c>
      <c r="C9" s="11">
        <v>0.535357475280762</v>
      </c>
      <c r="D9" s="11">
        <v>0.0481466054916382</v>
      </c>
      <c r="E9" s="11">
        <v>10</v>
      </c>
      <c r="F9" s="11">
        <v>7</v>
      </c>
      <c r="G9" s="11">
        <v>0</v>
      </c>
      <c r="H9" s="11">
        <v>3</v>
      </c>
      <c r="I9" s="11">
        <v>1</v>
      </c>
      <c r="J9" s="11">
        <v>0.588235294117647</v>
      </c>
      <c r="K9" s="11">
        <v>0.740740740740741</v>
      </c>
      <c r="L9" s="11">
        <v>0.7</v>
      </c>
      <c r="M9" s="11">
        <v>0.3</v>
      </c>
      <c r="N9" s="11">
        <v>0.65</v>
      </c>
    </row>
    <row r="10" s="1" customFormat="1" spans="1:14">
      <c r="A10" s="8">
        <v>61</v>
      </c>
      <c r="B10" s="9">
        <v>61</v>
      </c>
      <c r="C10" s="9">
        <v>0.539327621459961</v>
      </c>
      <c r="D10" s="9">
        <v>0.0835833549499512</v>
      </c>
      <c r="E10" s="9">
        <v>10</v>
      </c>
      <c r="F10" s="9">
        <v>9</v>
      </c>
      <c r="G10" s="9">
        <v>0</v>
      </c>
      <c r="H10" s="9">
        <v>1</v>
      </c>
      <c r="I10" s="9">
        <v>1</v>
      </c>
      <c r="J10" s="9">
        <v>0.526315789473684</v>
      </c>
      <c r="K10" s="9">
        <v>0.689655172413793</v>
      </c>
      <c r="L10" s="9">
        <v>0.9</v>
      </c>
      <c r="M10" s="9">
        <v>0.1</v>
      </c>
      <c r="N10" s="9">
        <v>0.55</v>
      </c>
    </row>
    <row r="11" s="1" customFormat="1" spans="1:14">
      <c r="A11" s="8">
        <v>35</v>
      </c>
      <c r="B11" s="9">
        <v>35</v>
      </c>
      <c r="C11" s="9">
        <v>0.560801029205322</v>
      </c>
      <c r="D11" s="9">
        <v>0.0492334365844727</v>
      </c>
      <c r="E11" s="9">
        <v>10</v>
      </c>
      <c r="F11" s="9">
        <v>5</v>
      </c>
      <c r="G11" s="9">
        <v>0</v>
      </c>
      <c r="H11" s="9">
        <v>5</v>
      </c>
      <c r="I11" s="9">
        <v>1</v>
      </c>
      <c r="J11" s="9">
        <v>0.666666666666667</v>
      </c>
      <c r="K11" s="9">
        <v>0.8</v>
      </c>
      <c r="L11" s="9">
        <v>0.5</v>
      </c>
      <c r="M11" s="9">
        <v>0.5</v>
      </c>
      <c r="N11" s="9">
        <v>0.75</v>
      </c>
    </row>
    <row r="12" s="26" customFormat="1" spans="1:14">
      <c r="A12" s="27">
        <v>83</v>
      </c>
      <c r="B12" s="28">
        <v>83</v>
      </c>
      <c r="C12" s="28">
        <v>0.580793857574463</v>
      </c>
      <c r="D12" s="28">
        <v>0.0757064819335937</v>
      </c>
      <c r="E12" s="28">
        <v>10</v>
      </c>
      <c r="F12" s="28">
        <v>5</v>
      </c>
      <c r="G12" s="28">
        <v>0</v>
      </c>
      <c r="H12" s="28">
        <v>5</v>
      </c>
      <c r="I12" s="28">
        <v>1</v>
      </c>
      <c r="J12" s="28">
        <v>0.666666666666667</v>
      </c>
      <c r="K12" s="28">
        <v>0.8</v>
      </c>
      <c r="L12" s="28">
        <v>0.5</v>
      </c>
      <c r="M12" s="28">
        <v>0.5</v>
      </c>
      <c r="N12" s="28">
        <v>0.75</v>
      </c>
    </row>
    <row r="13" s="26" customFormat="1" spans="1:14">
      <c r="A13" s="27">
        <v>4</v>
      </c>
      <c r="B13" s="28">
        <v>4</v>
      </c>
      <c r="C13" s="28">
        <v>0.600152254104614</v>
      </c>
      <c r="D13" s="28">
        <v>0.0940033197402954</v>
      </c>
      <c r="E13" s="28">
        <v>10</v>
      </c>
      <c r="F13" s="28">
        <v>8</v>
      </c>
      <c r="G13" s="28">
        <v>0</v>
      </c>
      <c r="H13" s="28">
        <v>2</v>
      </c>
      <c r="I13" s="28">
        <v>1</v>
      </c>
      <c r="J13" s="28">
        <v>0.555555555555556</v>
      </c>
      <c r="K13" s="28">
        <v>0.714285714285714</v>
      </c>
      <c r="L13" s="28">
        <v>0.8</v>
      </c>
      <c r="M13" s="28">
        <v>0.2</v>
      </c>
      <c r="N13" s="28">
        <v>0.6</v>
      </c>
    </row>
    <row r="14" s="26" customFormat="1" spans="1:14">
      <c r="A14" s="27">
        <v>47</v>
      </c>
      <c r="B14" s="28">
        <v>47</v>
      </c>
      <c r="C14" s="28">
        <v>0.609992265701294</v>
      </c>
      <c r="D14" s="28">
        <v>0.0307860374450684</v>
      </c>
      <c r="E14" s="28">
        <v>10</v>
      </c>
      <c r="F14" s="28">
        <v>6</v>
      </c>
      <c r="G14" s="28">
        <v>0</v>
      </c>
      <c r="H14" s="28">
        <v>4</v>
      </c>
      <c r="I14" s="28">
        <v>1</v>
      </c>
      <c r="J14" s="28">
        <v>0.625</v>
      </c>
      <c r="K14" s="28">
        <v>0.769230769230769</v>
      </c>
      <c r="L14" s="28">
        <v>0.6</v>
      </c>
      <c r="M14" s="28">
        <v>0.4</v>
      </c>
      <c r="N14" s="28">
        <v>0.7</v>
      </c>
    </row>
    <row r="15" s="26" customFormat="1" spans="1:14">
      <c r="A15" s="27">
        <v>72</v>
      </c>
      <c r="B15" s="28">
        <v>72</v>
      </c>
      <c r="C15" s="28">
        <v>0.623065948486328</v>
      </c>
      <c r="D15" s="28">
        <v>0.0411491394042969</v>
      </c>
      <c r="E15" s="28">
        <v>10</v>
      </c>
      <c r="F15" s="28">
        <v>4</v>
      </c>
      <c r="G15" s="28">
        <v>0</v>
      </c>
      <c r="H15" s="28">
        <v>6</v>
      </c>
      <c r="I15" s="28">
        <v>1</v>
      </c>
      <c r="J15" s="28">
        <v>0.714285714285714</v>
      </c>
      <c r="K15" s="28">
        <v>0.833333333333333</v>
      </c>
      <c r="L15" s="28">
        <v>0.4</v>
      </c>
      <c r="M15" s="28">
        <v>0.6</v>
      </c>
      <c r="N15" s="28">
        <v>0.8</v>
      </c>
    </row>
    <row r="16" s="26" customFormat="1" spans="1:14">
      <c r="A16" s="27">
        <v>41</v>
      </c>
      <c r="B16" s="28">
        <v>41</v>
      </c>
      <c r="C16" s="28">
        <v>0.649533748626709</v>
      </c>
      <c r="D16" s="28">
        <v>0.0536892414093018</v>
      </c>
      <c r="E16" s="28">
        <v>10</v>
      </c>
      <c r="F16" s="28">
        <v>4</v>
      </c>
      <c r="G16" s="28">
        <v>0</v>
      </c>
      <c r="H16" s="28">
        <v>6</v>
      </c>
      <c r="I16" s="28">
        <v>1</v>
      </c>
      <c r="J16" s="28">
        <v>0.714285714285714</v>
      </c>
      <c r="K16" s="28">
        <v>0.833333333333333</v>
      </c>
      <c r="L16" s="28">
        <v>0.4</v>
      </c>
      <c r="M16" s="28">
        <v>0.6</v>
      </c>
      <c r="N16" s="28">
        <v>0.8</v>
      </c>
    </row>
    <row r="17" s="26" customFormat="1" spans="1:14">
      <c r="A17" s="27">
        <v>98</v>
      </c>
      <c r="B17" s="28">
        <v>98</v>
      </c>
      <c r="C17" s="28">
        <v>0.665632247924805</v>
      </c>
      <c r="D17" s="28">
        <v>0.0312886238098145</v>
      </c>
      <c r="E17" s="28">
        <v>10</v>
      </c>
      <c r="F17" s="28">
        <v>3</v>
      </c>
      <c r="G17" s="28">
        <v>0</v>
      </c>
      <c r="H17" s="28">
        <v>7</v>
      </c>
      <c r="I17" s="28">
        <v>1</v>
      </c>
      <c r="J17" s="28">
        <v>0.769230769230769</v>
      </c>
      <c r="K17" s="28">
        <v>0.869565217391304</v>
      </c>
      <c r="L17" s="28">
        <v>0.3</v>
      </c>
      <c r="M17" s="28">
        <v>0.7</v>
      </c>
      <c r="N17" s="28">
        <v>0.85</v>
      </c>
    </row>
    <row r="18" s="26" customFormat="1" spans="1:14">
      <c r="A18" s="27">
        <v>74</v>
      </c>
      <c r="B18" s="28">
        <v>74</v>
      </c>
      <c r="C18" s="28">
        <v>0.682772517204285</v>
      </c>
      <c r="D18" s="28">
        <v>0.0363733768463135</v>
      </c>
      <c r="E18" s="28">
        <v>10</v>
      </c>
      <c r="F18" s="28">
        <v>5</v>
      </c>
      <c r="G18" s="28">
        <v>0</v>
      </c>
      <c r="H18" s="28">
        <v>5</v>
      </c>
      <c r="I18" s="28">
        <v>1</v>
      </c>
      <c r="J18" s="28">
        <v>0.666666666666667</v>
      </c>
      <c r="K18" s="28">
        <v>0.8</v>
      </c>
      <c r="L18" s="28">
        <v>0.5</v>
      </c>
      <c r="M18" s="28">
        <v>0.5</v>
      </c>
      <c r="N18" s="28">
        <v>0.75</v>
      </c>
    </row>
    <row r="19" s="14" customFormat="1" spans="1:14">
      <c r="A19" s="19">
        <v>68</v>
      </c>
      <c r="B19" s="20">
        <v>68</v>
      </c>
      <c r="C19" s="20">
        <v>0.707603454589844</v>
      </c>
      <c r="D19" s="20">
        <v>0.0820735692977905</v>
      </c>
      <c r="E19" s="20">
        <v>10</v>
      </c>
      <c r="F19" s="20">
        <v>7</v>
      </c>
      <c r="G19" s="20">
        <v>0</v>
      </c>
      <c r="H19" s="20">
        <v>3</v>
      </c>
      <c r="I19" s="20">
        <v>1</v>
      </c>
      <c r="J19" s="20">
        <v>0.588235294117647</v>
      </c>
      <c r="K19" s="20">
        <v>0.740740740740741</v>
      </c>
      <c r="L19" s="20">
        <v>0.7</v>
      </c>
      <c r="M19" s="20">
        <v>0.3</v>
      </c>
      <c r="N19" s="20">
        <v>0.65</v>
      </c>
    </row>
    <row r="20" s="26" customFormat="1" spans="1:14">
      <c r="A20" s="27">
        <v>42</v>
      </c>
      <c r="B20" s="28">
        <v>42</v>
      </c>
      <c r="C20" s="28">
        <v>0.711386680603027</v>
      </c>
      <c r="D20" s="28">
        <v>0.0427869558334351</v>
      </c>
      <c r="E20" s="28">
        <v>10</v>
      </c>
      <c r="F20" s="28">
        <v>7</v>
      </c>
      <c r="G20" s="28">
        <v>0</v>
      </c>
      <c r="H20" s="28">
        <v>3</v>
      </c>
      <c r="I20" s="28">
        <v>1</v>
      </c>
      <c r="J20" s="28">
        <v>0.588235294117647</v>
      </c>
      <c r="K20" s="28">
        <v>0.740740740740741</v>
      </c>
      <c r="L20" s="28">
        <v>0.7</v>
      </c>
      <c r="M20" s="28">
        <v>0.3</v>
      </c>
      <c r="N20" s="28">
        <v>0.65</v>
      </c>
    </row>
    <row r="21" customFormat="1" spans="1:14">
      <c r="A21" s="6">
        <v>54</v>
      </c>
      <c r="B21" s="7">
        <v>54</v>
      </c>
      <c r="C21" s="7">
        <v>0.727168083190918</v>
      </c>
      <c r="D21" s="7">
        <v>0.0995856523513794</v>
      </c>
      <c r="E21" s="7">
        <v>10</v>
      </c>
      <c r="F21" s="7">
        <v>5</v>
      </c>
      <c r="G21" s="7">
        <v>0</v>
      </c>
      <c r="H21" s="7">
        <v>5</v>
      </c>
      <c r="I21" s="7">
        <v>1</v>
      </c>
      <c r="J21" s="7">
        <v>0.666666666666667</v>
      </c>
      <c r="K21" s="7">
        <v>0.8</v>
      </c>
      <c r="L21" s="7">
        <v>0.5</v>
      </c>
      <c r="M21" s="7">
        <v>0.5</v>
      </c>
      <c r="N21" s="7">
        <v>0.75</v>
      </c>
    </row>
    <row r="22" customFormat="1" spans="1:14">
      <c r="A22" s="6">
        <v>51</v>
      </c>
      <c r="B22" s="7">
        <v>51</v>
      </c>
      <c r="C22" s="7">
        <v>0.744209051132202</v>
      </c>
      <c r="D22" s="7">
        <v>0.144469022750854</v>
      </c>
      <c r="E22" s="7">
        <v>10</v>
      </c>
      <c r="F22" s="7">
        <v>6</v>
      </c>
      <c r="G22" s="7">
        <v>0</v>
      </c>
      <c r="H22" s="7">
        <v>4</v>
      </c>
      <c r="I22" s="7">
        <v>1</v>
      </c>
      <c r="J22" s="7">
        <v>0.625</v>
      </c>
      <c r="K22" s="7">
        <v>0.769230769230769</v>
      </c>
      <c r="L22" s="7">
        <v>0.6</v>
      </c>
      <c r="M22" s="7">
        <v>0.4</v>
      </c>
      <c r="N22" s="7">
        <v>0.7</v>
      </c>
    </row>
    <row r="23" spans="3:14">
      <c r="C23" s="5">
        <f>AVERAGE(C2:C22)</f>
        <v>0.574315939630781</v>
      </c>
      <c r="D23" s="5">
        <f>AVERAGE(D2:D22)</f>
        <v>0.0761744351614089</v>
      </c>
      <c r="J23" s="5">
        <f>AVERAGE(J2:J22)</f>
        <v>0.6480383426425</v>
      </c>
      <c r="K23" s="5">
        <f>AVERAGE(K2:K22)</f>
        <v>0.784764705268739</v>
      </c>
      <c r="L23" s="5">
        <f>AVERAGE(L2:L22)</f>
        <v>0.557142857142857</v>
      </c>
      <c r="M23" s="5">
        <f>AVERAGE(M2:M22)</f>
        <v>0.442857142857143</v>
      </c>
      <c r="N23" s="5">
        <f>AVERAGE(N2:N22)</f>
        <v>0.721428571428571</v>
      </c>
    </row>
    <row r="25" spans="3:12">
      <c r="C25" s="12" t="s">
        <v>13</v>
      </c>
      <c r="D25" s="5" t="s">
        <v>14</v>
      </c>
      <c r="E25" s="5"/>
      <c r="H25" s="12" t="s">
        <v>13</v>
      </c>
      <c r="I25" s="5" t="s">
        <v>14</v>
      </c>
      <c r="J25" s="13" t="s">
        <v>26</v>
      </c>
      <c r="K25" s="14"/>
      <c r="L25" s="14"/>
    </row>
    <row r="26" s="14" customFormat="1" spans="3:10">
      <c r="C26" s="13" t="s">
        <v>27</v>
      </c>
      <c r="D26" s="13">
        <f>COUNTIF(C2:C22,"&lt;0.399")-COUNTIF(C2:C22,"&lt;0.385")</f>
        <v>1</v>
      </c>
      <c r="E26" s="13"/>
      <c r="H26" s="13" t="s">
        <v>28</v>
      </c>
      <c r="I26" s="13">
        <f>COUNTIF(C2:C22,"&lt;0.402")-COUNTIF(C2:C22,"&lt;0.385")</f>
        <v>1</v>
      </c>
      <c r="J26" s="15"/>
    </row>
    <row r="27" spans="3:13">
      <c r="C27" s="5" t="s">
        <v>29</v>
      </c>
      <c r="D27" s="5">
        <f>COUNTIF(C2:C22,"&lt;0.413")-COUNTIF(C2:C22,"&lt;0.399")</f>
        <v>1</v>
      </c>
      <c r="E27" s="5"/>
      <c r="H27" s="5" t="s">
        <v>30</v>
      </c>
      <c r="I27" s="5">
        <f>COUNTIF(C2:C22,"&lt;0.419")-COUNTIF(C2:C22,"&lt;0.402")</f>
        <v>1</v>
      </c>
      <c r="J27" s="15">
        <v>0.04</v>
      </c>
      <c r="K27" s="14">
        <v>-20</v>
      </c>
      <c r="L27" s="14">
        <v>480</v>
      </c>
      <c r="M27" s="14">
        <v>24</v>
      </c>
    </row>
    <row r="28" s="14" customFormat="1" spans="3:13">
      <c r="C28" s="13" t="s">
        <v>31</v>
      </c>
      <c r="D28" s="13">
        <f>COUNTIF(C2:C22,"&lt;0.427")-COUNTIF(C2:C22,"&lt;0.413")</f>
        <v>1</v>
      </c>
      <c r="E28" s="13">
        <v>3</v>
      </c>
      <c r="F28" s="13">
        <v>2</v>
      </c>
      <c r="H28" s="13" t="s">
        <v>32</v>
      </c>
      <c r="I28" s="13">
        <f>COUNTIF(C2:C22,"&lt;0.436")-COUNTIF(C2:C22,"&lt;0.419")</f>
        <v>1</v>
      </c>
      <c r="J28" s="15">
        <v>0.08</v>
      </c>
      <c r="K28" s="14">
        <v>-40</v>
      </c>
      <c r="L28" s="14">
        <v>460</v>
      </c>
      <c r="M28" s="14">
        <v>23</v>
      </c>
    </row>
    <row r="29" s="14" customFormat="1" spans="3:13">
      <c r="C29" s="13" t="s">
        <v>33</v>
      </c>
      <c r="D29" s="13">
        <f>COUNTIF(C2:C22,"&lt;0.441")-COUNTIF(C2:C22,"&lt;0.427")</f>
        <v>0</v>
      </c>
      <c r="E29" s="13">
        <v>5</v>
      </c>
      <c r="F29" s="13">
        <v>5</v>
      </c>
      <c r="H29" s="13" t="s">
        <v>34</v>
      </c>
      <c r="I29" s="13">
        <f>COUNTIF(C2:C22,"&lt;0.453")-COUNTIF(C2:C22,"&lt;0.436")</f>
        <v>1</v>
      </c>
      <c r="J29" s="15">
        <v>0.12</v>
      </c>
      <c r="K29" s="14">
        <v>-60</v>
      </c>
      <c r="L29" s="14">
        <v>440</v>
      </c>
      <c r="M29" s="14">
        <v>22</v>
      </c>
    </row>
    <row r="30" s="14" customFormat="1" spans="3:13">
      <c r="C30" s="13" t="s">
        <v>35</v>
      </c>
      <c r="D30" s="13">
        <f>COUNTIF(C2:C22,"&lt;0.455")-COUNTIF(C2:C22,"&lt;0.441")</f>
        <v>1</v>
      </c>
      <c r="E30" s="13">
        <v>9</v>
      </c>
      <c r="F30" s="13">
        <v>7</v>
      </c>
      <c r="H30" s="13" t="s">
        <v>36</v>
      </c>
      <c r="I30" s="13">
        <f>COUNTIF(C2:C22,"&lt;0.47")-COUNTIF(C2:C22,"&lt;0.453")</f>
        <v>1</v>
      </c>
      <c r="J30" s="15">
        <v>0.16</v>
      </c>
      <c r="K30" s="18">
        <v>-80</v>
      </c>
      <c r="L30" s="18">
        <v>420</v>
      </c>
      <c r="M30" s="14">
        <v>21</v>
      </c>
    </row>
    <row r="31" s="14" customFormat="1" spans="3:9">
      <c r="C31" s="13" t="s">
        <v>37</v>
      </c>
      <c r="D31" s="13">
        <f>COUNTIF(C2:C22,"&lt;0.469")-COUNTIF(C2:C22,"&lt;0.455")</f>
        <v>1</v>
      </c>
      <c r="E31" s="13">
        <v>5</v>
      </c>
      <c r="F31" s="13">
        <v>5</v>
      </c>
      <c r="H31" s="13" t="s">
        <v>38</v>
      </c>
      <c r="I31" s="13">
        <f>COUNTIF(C2:C22,"&lt;0.487")-COUNTIF(C2:C22,"&lt;0.47")</f>
        <v>1</v>
      </c>
    </row>
    <row r="32" s="14" customFormat="1" spans="3:9">
      <c r="C32" s="13" t="s">
        <v>39</v>
      </c>
      <c r="D32" s="13">
        <f>COUNTIF(C2:C22,"&lt;0.483")-COUNTIF(C2:C22,"&lt;0.469")</f>
        <v>1</v>
      </c>
      <c r="E32" s="13">
        <v>3</v>
      </c>
      <c r="F32" s="13">
        <v>2</v>
      </c>
      <c r="H32" s="13" t="s">
        <v>40</v>
      </c>
      <c r="I32" s="13">
        <f>COUNTIF(C2:C22,"&lt;0.504")-COUNTIF(C2:C22,"&lt;0.487")</f>
        <v>0</v>
      </c>
    </row>
    <row r="33" spans="3:11">
      <c r="C33" s="5" t="s">
        <v>41</v>
      </c>
      <c r="D33" s="5">
        <f>COUNTIF(C2:C22,"&lt;0.497")-COUNTIF(C2:C22,"&lt;0.483")</f>
        <v>0</v>
      </c>
      <c r="E33" s="5"/>
      <c r="H33" s="5" t="s">
        <v>42</v>
      </c>
      <c r="I33" s="5">
        <f>COUNTIF(C2:C22,"&lt;0.521")-COUNTIF(C2:C22,"&lt;0.504")</f>
        <v>1</v>
      </c>
      <c r="J33" s="5">
        <v>0.57</v>
      </c>
      <c r="K33" s="5">
        <v>0.041</v>
      </c>
    </row>
    <row r="34" spans="3:11">
      <c r="C34" s="5" t="s">
        <v>43</v>
      </c>
      <c r="D34" s="5">
        <f>COUNTIF(C2:C22,"&lt;0.511")-COUNTIF(C2:C22,"&lt;0.497")</f>
        <v>0</v>
      </c>
      <c r="E34" s="5"/>
      <c r="H34" s="5" t="s">
        <v>44</v>
      </c>
      <c r="I34" s="5">
        <f>COUNTIF(C2:C22,"&lt;0.538")-COUNTIF(C2:C22,"&lt;0.521")</f>
        <v>1</v>
      </c>
      <c r="J34" s="5">
        <v>0.725</v>
      </c>
      <c r="K34" s="5">
        <v>0.076</v>
      </c>
    </row>
    <row r="35" spans="3:11">
      <c r="C35" s="5" t="s">
        <v>45</v>
      </c>
      <c r="D35" s="5">
        <f>COUNTIF(C2:C22,"&lt;0.525")-COUNTIF(C2:C22,"&lt;0.511")</f>
        <v>1</v>
      </c>
      <c r="E35" s="5"/>
      <c r="H35" s="5" t="s">
        <v>46</v>
      </c>
      <c r="I35" s="5">
        <f>COUNTIF(C2:C22,"&lt;0.555")-COUNTIF(C2:C22,"&lt;0.538")</f>
        <v>1</v>
      </c>
      <c r="J35" s="5">
        <v>0.801</v>
      </c>
      <c r="K35" s="5">
        <v>0.094</v>
      </c>
    </row>
    <row r="36" spans="3:9">
      <c r="C36" s="5" t="s">
        <v>47</v>
      </c>
      <c r="D36" s="5">
        <f>COUNTIF(C2:C22,"&lt;0.539")-COUNTIF(C2:C22,"&lt;0.525")</f>
        <v>1</v>
      </c>
      <c r="E36" s="5"/>
      <c r="H36" s="5" t="s">
        <v>48</v>
      </c>
      <c r="I36" s="5">
        <f>COUNTIF(C2:C22,"&lt;0.572")-COUNTIF(C2:C22,"&lt;0.555")</f>
        <v>1</v>
      </c>
    </row>
    <row r="37" spans="3:9">
      <c r="C37" s="5" t="s">
        <v>49</v>
      </c>
      <c r="D37" s="5">
        <f>COUNTIF(C2:C23,"&lt;0.553")-COUNTIF(C2:C23,"&lt;0.539")</f>
        <v>1</v>
      </c>
      <c r="H37" s="5" t="s">
        <v>50</v>
      </c>
      <c r="I37" s="5">
        <f>COUNTIF(C2:C22,"&lt;0.589")-COUNTIF(C2:C22,"&lt;0.572")</f>
        <v>1</v>
      </c>
    </row>
    <row r="38" spans="3:9">
      <c r="C38" s="5" t="s">
        <v>51</v>
      </c>
      <c r="D38" s="5">
        <f>COUNTIF(C2:C23,"&lt;0.567")-COUNTIF(C2:C23,"&lt;0.553")</f>
        <v>1</v>
      </c>
      <c r="H38" s="5" t="s">
        <v>52</v>
      </c>
      <c r="I38" s="5">
        <f>COUNTIF(C2:C22,"&lt;0.606")-COUNTIF(C2:C22,"&lt;0.589")</f>
        <v>1</v>
      </c>
    </row>
    <row r="39" spans="3:9">
      <c r="C39" s="5" t="s">
        <v>53</v>
      </c>
      <c r="D39" s="5">
        <f>COUNTIF(C2:C23,"&lt;0.581")-COUNTIF(C2:C23,"&lt;0.567")</f>
        <v>2</v>
      </c>
      <c r="H39" s="5" t="s">
        <v>54</v>
      </c>
      <c r="I39" s="5">
        <f>COUNTIF(C2:C22,"&lt;0.623")-COUNTIF(C2:C22,"&lt;0.606")</f>
        <v>1</v>
      </c>
    </row>
    <row r="40" spans="3:9">
      <c r="C40" s="5" t="s">
        <v>55</v>
      </c>
      <c r="D40" s="5">
        <f>COUNTIF(C2:C23,"&lt;0.595")-COUNTIF(C2:C23,"&lt;0.581")</f>
        <v>0</v>
      </c>
      <c r="H40" s="5" t="s">
        <v>56</v>
      </c>
      <c r="I40" s="5">
        <f>COUNTIF(C2:C22,"&lt;0.64")-COUNTIF(C2:C22,"&lt;0.623")</f>
        <v>1</v>
      </c>
    </row>
    <row r="41" spans="3:9">
      <c r="C41" s="5" t="s">
        <v>57</v>
      </c>
      <c r="D41" s="5">
        <f>COUNTIF(C2:C23,"&lt;0.609")-COUNTIF(C2:C23,"&lt;0.595")</f>
        <v>1</v>
      </c>
      <c r="H41" s="5" t="s">
        <v>58</v>
      </c>
      <c r="I41" s="5">
        <f>COUNTIF(C2:C22,"&lt;0.657")-COUNTIF(C2:C22,"&lt;0.64")</f>
        <v>1</v>
      </c>
    </row>
    <row r="42" spans="3:9">
      <c r="C42" s="5" t="s">
        <v>59</v>
      </c>
      <c r="D42" s="5">
        <f>COUNTIF(C2:C23,"&lt;0.623")-COUNTIF(C2:C23,"&lt;0.609")</f>
        <v>1</v>
      </c>
      <c r="H42" s="5" t="s">
        <v>60</v>
      </c>
      <c r="I42" s="5">
        <f>COUNTIF(C2:C22,"&lt;0.674")-COUNTIF(C2:C22,"&lt;0.657")</f>
        <v>1</v>
      </c>
    </row>
    <row r="43" spans="3:9">
      <c r="C43" s="5" t="s">
        <v>61</v>
      </c>
      <c r="D43" s="5">
        <f>COUNTIF(C2:C23,"&lt;0.637")-COUNTIF(C2:C23,"&lt;0.623")</f>
        <v>1</v>
      </c>
      <c r="H43" s="5" t="s">
        <v>62</v>
      </c>
      <c r="I43" s="5">
        <f>COUNTIF(C2:C22,"&lt;0.691")-COUNTIF(C2:C22,"&lt;0.674")</f>
        <v>1</v>
      </c>
    </row>
    <row r="44" spans="3:9">
      <c r="C44" s="5" t="s">
        <v>63</v>
      </c>
      <c r="D44" s="5">
        <f>COUNTIF(C2:C23,"&lt;0.651")-COUNTIF(C2:C23,"&lt;0.637")</f>
        <v>1</v>
      </c>
      <c r="H44" s="5" t="s">
        <v>64</v>
      </c>
      <c r="I44" s="5">
        <f>COUNTIF(C2:C22,"&lt;0.708")-COUNTIF(C2:C22,"&lt;0.691")</f>
        <v>1</v>
      </c>
    </row>
    <row r="45" spans="3:9">
      <c r="C45" s="5" t="s">
        <v>65</v>
      </c>
      <c r="D45" s="5">
        <f>COUNTIF(C2:C23,"&lt;0.665")-COUNTIF(C2:C23,"&lt;0.651")</f>
        <v>0</v>
      </c>
      <c r="H45" s="5" t="s">
        <v>66</v>
      </c>
      <c r="I45" s="5">
        <f>COUNTIF(C2:C22,"&lt;0.725")-COUNTIF(C2:C22,"&lt;0.708")</f>
        <v>1</v>
      </c>
    </row>
    <row r="46" spans="3:9">
      <c r="C46" s="5" t="s">
        <v>67</v>
      </c>
      <c r="D46" s="5">
        <f>COUNTIF(C2:C23,"&lt;0.679")-COUNTIF(C2:C23,"&lt;0.665")</f>
        <v>1</v>
      </c>
      <c r="H46" s="5" t="s">
        <v>68</v>
      </c>
      <c r="I46" s="5">
        <f>COUNTIF(C2:C22,"&lt;0.742")-COUNTIF(C2:C22,"&lt;0.725")</f>
        <v>1</v>
      </c>
    </row>
    <row r="47" spans="3:9">
      <c r="C47" s="5" t="s">
        <v>69</v>
      </c>
      <c r="D47" s="5">
        <f>COUNTIF(C2:C23,"&lt;0.693")-COUNTIF(C2:C23,"&lt;0.679")</f>
        <v>1</v>
      </c>
      <c r="H47" s="5" t="s">
        <v>70</v>
      </c>
      <c r="I47" s="5">
        <f>COUNTIF(C2:C22,"&lt;0.759")-COUNTIF(C2:C22,"&lt;0.742")</f>
        <v>1</v>
      </c>
    </row>
    <row r="48" spans="3:9">
      <c r="C48" s="5" t="s">
        <v>71</v>
      </c>
      <c r="D48" s="5">
        <f>COUNTIF(C2:C23,"&lt;0.707")-COUNTIF(C2:C23,"&lt;0.693")</f>
        <v>0</v>
      </c>
      <c r="H48" s="5" t="s">
        <v>72</v>
      </c>
      <c r="I48" s="5">
        <f>COUNTIF(C2:C22,"&lt;0.776")-COUNTIF(C2:C22,"&lt;0.759")</f>
        <v>0</v>
      </c>
    </row>
    <row r="49" spans="3:9">
      <c r="C49" s="5" t="s">
        <v>73</v>
      </c>
      <c r="D49" s="5">
        <f>COUNTIF(C2:C23,"&lt;0.721")-COUNTIF(C2:C23,"&lt;0.707")</f>
        <v>2</v>
      </c>
      <c r="H49" s="5" t="s">
        <v>74</v>
      </c>
      <c r="I49" s="5">
        <f>COUNTIF(C2:C22,"&lt;0.793")-COUNTIF(C2:C22,"&lt;0.776")</f>
        <v>0</v>
      </c>
    </row>
    <row r="50" spans="3:9">
      <c r="C50" s="5" t="s">
        <v>75</v>
      </c>
      <c r="D50" s="5">
        <f>COUNTIF(C2:C23,"&lt;0.735")-COUNTIF(C2:C23,"&lt;0.721")</f>
        <v>1</v>
      </c>
      <c r="H50" s="5" t="s">
        <v>76</v>
      </c>
      <c r="I50" s="5">
        <f>COUNTIF(C2:C22,"&lt;0.81")-COUNTIF(C2:C22,"&lt;0.793")</f>
        <v>0</v>
      </c>
    </row>
    <row r="51" spans="3:9">
      <c r="C51" s="5" t="s">
        <v>77</v>
      </c>
      <c r="D51" s="5">
        <f>COUNTIF(C2:C23,"&lt;0.749")-COUNTIF(C2:C23,"&lt;0.735")</f>
        <v>1</v>
      </c>
      <c r="H51" s="5" t="s">
        <v>77</v>
      </c>
      <c r="I51" s="5">
        <f>COUNTIF(H2:H23,"&lt;0.749")-COUNTIF(H2:H23,"&lt;0.735")</f>
        <v>0</v>
      </c>
    </row>
    <row r="52" spans="3:9">
      <c r="C52" s="5" t="s">
        <v>78</v>
      </c>
      <c r="D52" s="5">
        <f>COUNTIF(C2:C23,"&lt;0.763")-COUNTIF(C2:C23,"&lt;0.749")</f>
        <v>0</v>
      </c>
      <c r="H52" s="5" t="s">
        <v>78</v>
      </c>
      <c r="I52" s="5">
        <f>COUNTIF(H2:H23,"&lt;0.763")-COUNTIF(H2:H23,"&lt;0.749")</f>
        <v>0</v>
      </c>
    </row>
    <row r="53" spans="3:9">
      <c r="C53" s="5" t="s">
        <v>79</v>
      </c>
      <c r="D53" s="5">
        <f>COUNTIF(C2:C23,"&lt;0.777")-COUNTIF(C2:C23,"&lt;0.763")</f>
        <v>0</v>
      </c>
      <c r="H53" s="5" t="s">
        <v>79</v>
      </c>
      <c r="I53" s="5">
        <f>COUNTIF(H2:H23,"&lt;0.777")-COUNTIF(H2:H23,"&lt;0.763")</f>
        <v>0</v>
      </c>
    </row>
    <row r="54" spans="3:9">
      <c r="C54" s="5" t="s">
        <v>80</v>
      </c>
      <c r="D54" s="5">
        <f>COUNTIF(C2:C23,"&lt;0.791")-COUNTIF(C2:C23,"&lt;0.777")</f>
        <v>0</v>
      </c>
      <c r="H54" s="5" t="s">
        <v>80</v>
      </c>
      <c r="I54" s="5">
        <f>COUNTIF(H2:H23,"&lt;0.791")-COUNTIF(H2:H23,"&lt;0.777")</f>
        <v>0</v>
      </c>
    </row>
    <row r="55" spans="3:9">
      <c r="C55" s="5" t="s">
        <v>81</v>
      </c>
      <c r="D55" s="5">
        <f>COUNTIF(C2:C23,"&lt;0.805")-COUNTIF(C2:C23,"&lt;0.791")</f>
        <v>0</v>
      </c>
      <c r="H55" s="5" t="s">
        <v>81</v>
      </c>
      <c r="I55" s="5">
        <f>COUNTIF(H2:H23,"&lt;0.805")-COUNTIF(H2:H23,"&lt;0.791")</f>
        <v>0</v>
      </c>
    </row>
    <row r="56" spans="3:9">
      <c r="C56" s="5" t="s">
        <v>82</v>
      </c>
      <c r="D56" s="5">
        <f>COUNTIF(C2:C23,"&lt;0.819")-COUNTIF(C2:C23,"&lt;0.805")</f>
        <v>0</v>
      </c>
      <c r="H56" s="5" t="s">
        <v>82</v>
      </c>
      <c r="I56" s="5">
        <f>COUNTIF(H2:H23,"&lt;0.819")-COUNTIF(H2:H23,"&lt;0.805")</f>
        <v>0</v>
      </c>
    </row>
    <row r="57" spans="3:9">
      <c r="C57" s="5" t="s">
        <v>83</v>
      </c>
      <c r="D57" s="5">
        <f>COUNTIF(C2:C23,"&lt;0.833")-COUNTIF(C2:C23,"&lt;0.819")</f>
        <v>0</v>
      </c>
      <c r="H57" s="5" t="s">
        <v>83</v>
      </c>
      <c r="I57" s="5">
        <f>COUNTIF(H2:H23,"&lt;0.833")-COUNTIF(H2:H23,"&lt;0.819")</f>
        <v>0</v>
      </c>
    </row>
    <row r="58" spans="3:9">
      <c r="C58" s="5" t="s">
        <v>84</v>
      </c>
      <c r="D58" s="5">
        <f>COUNTIF(C2:C22,"&lt;0.847")-COUNTIF(C2:C22,"&lt;0.833")</f>
        <v>0</v>
      </c>
      <c r="H58" s="5" t="s">
        <v>84</v>
      </c>
      <c r="I58" s="5">
        <f>COUNTIF(H2:H22,"&lt;0.847")-COUNTIF(H2:H22,"&lt;0.833")</f>
        <v>0</v>
      </c>
    </row>
  </sheetData>
  <pageMargins left="0.75" right="0.75" top="1" bottom="1" header="0.5" footer="0.5"/>
  <headerFooter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1"/>
  <sheetViews>
    <sheetView topLeftCell="A22" workbookViewId="0">
      <selection activeCell="H29" sqref="H29:I53"/>
    </sheetView>
  </sheetViews>
  <sheetFormatPr defaultColWidth="8.89166666666667" defaultRowHeight="13.5"/>
  <cols>
    <col min="3" max="4" width="18" customWidth="1"/>
    <col min="8" max="9" width="17.1083333333333" customWidth="1"/>
    <col min="10" max="14" width="12.8916666666667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="2" customFormat="1" spans="1:14">
      <c r="A2" s="10">
        <v>0</v>
      </c>
      <c r="B2" s="36">
        <v>0</v>
      </c>
      <c r="C2" s="36">
        <v>0.385983467102051</v>
      </c>
      <c r="D2" s="36">
        <v>0.400498867034912</v>
      </c>
      <c r="E2" s="36">
        <v>10</v>
      </c>
      <c r="F2" s="36">
        <v>4</v>
      </c>
      <c r="G2" s="36">
        <v>0</v>
      </c>
      <c r="H2" s="36">
        <v>6</v>
      </c>
      <c r="I2" s="36">
        <v>1</v>
      </c>
      <c r="J2" s="36">
        <v>0.714285714285714</v>
      </c>
      <c r="K2" s="36">
        <v>0.833333333333333</v>
      </c>
      <c r="L2" s="36">
        <v>0.4</v>
      </c>
      <c r="M2" s="36">
        <v>0.6</v>
      </c>
      <c r="N2" s="36">
        <v>0.8</v>
      </c>
    </row>
    <row r="3" s="2" customFormat="1" spans="1:14">
      <c r="A3" s="10">
        <v>1</v>
      </c>
      <c r="B3" s="36">
        <v>1</v>
      </c>
      <c r="C3" s="36">
        <v>0.408030271530151</v>
      </c>
      <c r="D3" s="36">
        <v>0.0389866828918457</v>
      </c>
      <c r="E3" s="36">
        <v>10</v>
      </c>
      <c r="F3" s="36">
        <v>4</v>
      </c>
      <c r="G3" s="36">
        <v>0</v>
      </c>
      <c r="H3" s="36">
        <v>6</v>
      </c>
      <c r="I3" s="36">
        <v>1</v>
      </c>
      <c r="J3" s="36">
        <v>0.714285714285714</v>
      </c>
      <c r="K3" s="36">
        <v>0.833333333333333</v>
      </c>
      <c r="L3" s="36">
        <v>0.4</v>
      </c>
      <c r="M3" s="36">
        <v>0.6</v>
      </c>
      <c r="N3" s="36">
        <v>0.8</v>
      </c>
    </row>
    <row r="4" s="2" customFormat="1" spans="1:14">
      <c r="A4" s="10">
        <v>87</v>
      </c>
      <c r="B4" s="11">
        <v>87</v>
      </c>
      <c r="C4" s="11">
        <v>0.426350593566894</v>
      </c>
      <c r="D4" s="11">
        <v>0.0639957189559937</v>
      </c>
      <c r="E4" s="11">
        <v>10</v>
      </c>
      <c r="F4" s="11">
        <v>7</v>
      </c>
      <c r="G4" s="11">
        <v>0</v>
      </c>
      <c r="H4" s="11">
        <v>3</v>
      </c>
      <c r="I4" s="11">
        <v>1</v>
      </c>
      <c r="J4" s="11">
        <v>0.588235294117647</v>
      </c>
      <c r="K4" s="11">
        <v>0.740740740740741</v>
      </c>
      <c r="L4" s="11">
        <v>0.7</v>
      </c>
      <c r="M4" s="11">
        <v>0.3</v>
      </c>
      <c r="N4" s="11">
        <v>0.65</v>
      </c>
    </row>
    <row r="5" s="2" customFormat="1" spans="1:14">
      <c r="A5" s="10">
        <v>70</v>
      </c>
      <c r="B5" s="11">
        <v>70</v>
      </c>
      <c r="C5" s="11">
        <v>0.448178768157959</v>
      </c>
      <c r="D5" s="11">
        <v>0.033928632736206</v>
      </c>
      <c r="E5" s="11">
        <v>10</v>
      </c>
      <c r="F5" s="11">
        <v>5</v>
      </c>
      <c r="G5" s="11">
        <v>0</v>
      </c>
      <c r="H5" s="11">
        <v>5</v>
      </c>
      <c r="I5" s="11">
        <v>1</v>
      </c>
      <c r="J5" s="11">
        <v>0.666666666666667</v>
      </c>
      <c r="K5" s="11">
        <v>0.8</v>
      </c>
      <c r="L5" s="11">
        <v>0.5</v>
      </c>
      <c r="M5" s="11">
        <v>0.5</v>
      </c>
      <c r="N5" s="11">
        <v>0.75</v>
      </c>
    </row>
    <row r="6" s="2" customFormat="1" spans="1:14">
      <c r="A6" s="10">
        <v>24</v>
      </c>
      <c r="B6" s="11">
        <v>24</v>
      </c>
      <c r="C6" s="11">
        <v>0.466872215270996</v>
      </c>
      <c r="D6" s="11">
        <v>0.0282845497131348</v>
      </c>
      <c r="E6" s="11">
        <v>10</v>
      </c>
      <c r="F6" s="11">
        <v>8</v>
      </c>
      <c r="G6" s="11">
        <v>0</v>
      </c>
      <c r="H6" s="11">
        <v>2</v>
      </c>
      <c r="I6" s="11">
        <v>1</v>
      </c>
      <c r="J6" s="11">
        <v>0.555555555555556</v>
      </c>
      <c r="K6" s="11">
        <v>0.714285714285714</v>
      </c>
      <c r="L6" s="11">
        <v>0.8</v>
      </c>
      <c r="M6" s="11">
        <v>0.2</v>
      </c>
      <c r="N6" s="11">
        <v>0.6</v>
      </c>
    </row>
    <row r="7" s="2" customFormat="1" spans="1:14">
      <c r="A7" s="10">
        <v>59</v>
      </c>
      <c r="B7" s="11">
        <v>59</v>
      </c>
      <c r="C7" s="11">
        <v>0.475740194320679</v>
      </c>
      <c r="D7" s="11">
        <v>0.0055694580078125</v>
      </c>
      <c r="E7" s="11">
        <v>10</v>
      </c>
      <c r="F7" s="11">
        <v>6</v>
      </c>
      <c r="G7" s="11">
        <v>0</v>
      </c>
      <c r="H7" s="11">
        <v>4</v>
      </c>
      <c r="I7" s="11">
        <v>1</v>
      </c>
      <c r="J7" s="11">
        <v>0.625</v>
      </c>
      <c r="K7" s="11">
        <v>0.769230769230769</v>
      </c>
      <c r="L7" s="11">
        <v>0.6</v>
      </c>
      <c r="M7" s="11">
        <v>0.4</v>
      </c>
      <c r="N7" s="11">
        <v>0.7</v>
      </c>
    </row>
    <row r="8" s="3" customFormat="1" spans="1:14">
      <c r="A8" s="22">
        <v>85</v>
      </c>
      <c r="B8" s="23">
        <v>85</v>
      </c>
      <c r="C8" s="23">
        <v>0.517606735229492</v>
      </c>
      <c r="D8" s="23">
        <v>0.0504281520843506</v>
      </c>
      <c r="E8" s="23">
        <v>10</v>
      </c>
      <c r="F8" s="23">
        <v>6</v>
      </c>
      <c r="G8" s="23">
        <v>0</v>
      </c>
      <c r="H8" s="23">
        <v>4</v>
      </c>
      <c r="I8" s="23">
        <v>1</v>
      </c>
      <c r="J8" s="23">
        <v>0.625</v>
      </c>
      <c r="K8" s="23">
        <v>0.769230769230769</v>
      </c>
      <c r="L8" s="23">
        <v>0.6</v>
      </c>
      <c r="M8" s="23">
        <v>0.4</v>
      </c>
      <c r="N8" s="23">
        <v>0.7</v>
      </c>
    </row>
    <row r="9" s="2" customFormat="1" spans="1:14">
      <c r="A9" s="10">
        <v>97</v>
      </c>
      <c r="B9" s="11">
        <v>97</v>
      </c>
      <c r="C9" s="11">
        <v>0.535357475280762</v>
      </c>
      <c r="D9" s="11">
        <v>0.0481466054916382</v>
      </c>
      <c r="E9" s="11">
        <v>10</v>
      </c>
      <c r="F9" s="11">
        <v>7</v>
      </c>
      <c r="G9" s="11">
        <v>0</v>
      </c>
      <c r="H9" s="11">
        <v>3</v>
      </c>
      <c r="I9" s="11">
        <v>1</v>
      </c>
      <c r="J9" s="11">
        <v>0.588235294117647</v>
      </c>
      <c r="K9" s="11">
        <v>0.740740740740741</v>
      </c>
      <c r="L9" s="11">
        <v>0.7</v>
      </c>
      <c r="M9" s="11">
        <v>0.3</v>
      </c>
      <c r="N9" s="11">
        <v>0.65</v>
      </c>
    </row>
    <row r="10" s="26" customFormat="1" spans="1:14">
      <c r="A10" s="27">
        <v>73</v>
      </c>
      <c r="B10" s="28">
        <v>73</v>
      </c>
      <c r="C10" s="28">
        <v>0.548654079437256</v>
      </c>
      <c r="D10" s="28">
        <v>0.0963666439056396</v>
      </c>
      <c r="E10" s="28">
        <v>10</v>
      </c>
      <c r="F10" s="28">
        <v>3</v>
      </c>
      <c r="G10" s="28">
        <v>0</v>
      </c>
      <c r="H10" s="28">
        <v>7</v>
      </c>
      <c r="I10" s="28">
        <v>1</v>
      </c>
      <c r="J10" s="28">
        <v>0.769230769230769</v>
      </c>
      <c r="K10" s="28">
        <v>0.869565217391304</v>
      </c>
      <c r="L10" s="28">
        <v>0.3</v>
      </c>
      <c r="M10" s="28">
        <v>0.7</v>
      </c>
      <c r="N10" s="28">
        <v>0.85</v>
      </c>
    </row>
    <row r="11" s="26" customFormat="1" spans="1:14">
      <c r="A11" s="27">
        <v>35</v>
      </c>
      <c r="B11" s="28">
        <v>35</v>
      </c>
      <c r="C11" s="28">
        <v>0.560801029205322</v>
      </c>
      <c r="D11" s="28">
        <v>0.0492334365844727</v>
      </c>
      <c r="E11" s="28">
        <v>10</v>
      </c>
      <c r="F11" s="28">
        <v>5</v>
      </c>
      <c r="G11" s="28">
        <v>0</v>
      </c>
      <c r="H11" s="28">
        <v>5</v>
      </c>
      <c r="I11" s="28">
        <v>1</v>
      </c>
      <c r="J11" s="28">
        <v>0.666666666666667</v>
      </c>
      <c r="K11" s="28">
        <v>0.8</v>
      </c>
      <c r="L11" s="28">
        <v>0.5</v>
      </c>
      <c r="M11" s="28">
        <v>0.5</v>
      </c>
      <c r="N11" s="28">
        <v>0.75</v>
      </c>
    </row>
    <row r="12" s="2" customFormat="1" spans="1:14">
      <c r="A12" s="10">
        <v>39</v>
      </c>
      <c r="B12" s="11">
        <v>39</v>
      </c>
      <c r="C12" s="11">
        <v>0.573268890380859</v>
      </c>
      <c r="D12" s="11">
        <v>0.126465439796448</v>
      </c>
      <c r="E12" s="11">
        <v>10</v>
      </c>
      <c r="F12" s="11">
        <v>6</v>
      </c>
      <c r="G12" s="11">
        <v>0</v>
      </c>
      <c r="H12" s="11">
        <v>4</v>
      </c>
      <c r="I12" s="11">
        <v>1</v>
      </c>
      <c r="J12" s="11">
        <v>0.625</v>
      </c>
      <c r="K12" s="11">
        <v>0.769230769230769</v>
      </c>
      <c r="L12" s="11">
        <v>0.6</v>
      </c>
      <c r="M12" s="11">
        <v>0.4</v>
      </c>
      <c r="N12" s="11">
        <v>0.7</v>
      </c>
    </row>
    <row r="13" s="3" customFormat="1" spans="1:14">
      <c r="A13" s="22">
        <v>4</v>
      </c>
      <c r="B13" s="23">
        <v>4</v>
      </c>
      <c r="C13" s="23">
        <v>0.600152254104614</v>
      </c>
      <c r="D13" s="23">
        <v>0.0940033197402954</v>
      </c>
      <c r="E13" s="23">
        <v>10</v>
      </c>
      <c r="F13" s="23">
        <v>8</v>
      </c>
      <c r="G13" s="23">
        <v>0</v>
      </c>
      <c r="H13" s="23">
        <v>2</v>
      </c>
      <c r="I13" s="23">
        <v>1</v>
      </c>
      <c r="J13" s="23">
        <v>0.555555555555556</v>
      </c>
      <c r="K13" s="23">
        <v>0.714285714285714</v>
      </c>
      <c r="L13" s="23">
        <v>0.8</v>
      </c>
      <c r="M13" s="23">
        <v>0.2</v>
      </c>
      <c r="N13" s="23">
        <v>0.6</v>
      </c>
    </row>
    <row r="14" s="2" customFormat="1" spans="1:14">
      <c r="A14" s="10">
        <v>88</v>
      </c>
      <c r="B14" s="11">
        <v>88</v>
      </c>
      <c r="C14" s="11">
        <v>0.608068227767944</v>
      </c>
      <c r="D14" s="11">
        <v>0.0860852003097534</v>
      </c>
      <c r="E14" s="11">
        <v>10</v>
      </c>
      <c r="F14" s="11">
        <v>8</v>
      </c>
      <c r="G14" s="11">
        <v>0</v>
      </c>
      <c r="H14" s="11">
        <v>2</v>
      </c>
      <c r="I14" s="11">
        <v>1</v>
      </c>
      <c r="J14" s="11">
        <v>0.555555555555556</v>
      </c>
      <c r="K14" s="11">
        <v>0.714285714285714</v>
      </c>
      <c r="L14" s="11">
        <v>0.8</v>
      </c>
      <c r="M14" s="11">
        <v>0.2</v>
      </c>
      <c r="N14" s="11">
        <v>0.6</v>
      </c>
    </row>
    <row r="15" s="3" customFormat="1" spans="1:14">
      <c r="A15" s="22">
        <v>38</v>
      </c>
      <c r="B15" s="23">
        <v>38</v>
      </c>
      <c r="C15" s="23">
        <v>0.627801895141602</v>
      </c>
      <c r="D15" s="23">
        <v>0.0450423955917358</v>
      </c>
      <c r="E15" s="23">
        <v>10</v>
      </c>
      <c r="F15" s="23">
        <v>3</v>
      </c>
      <c r="G15" s="23">
        <v>0</v>
      </c>
      <c r="H15" s="23">
        <v>7</v>
      </c>
      <c r="I15" s="23">
        <v>1</v>
      </c>
      <c r="J15" s="23">
        <v>0.769230769230769</v>
      </c>
      <c r="K15" s="23">
        <v>0.869565217391304</v>
      </c>
      <c r="L15" s="23">
        <v>0.3</v>
      </c>
      <c r="M15" s="23">
        <v>0.7</v>
      </c>
      <c r="N15" s="23">
        <v>0.85</v>
      </c>
    </row>
    <row r="16" s="35" customFormat="1" spans="1:14">
      <c r="A16" s="37">
        <v>41</v>
      </c>
      <c r="B16" s="38">
        <v>41</v>
      </c>
      <c r="C16" s="38">
        <v>0.649533748626709</v>
      </c>
      <c r="D16" s="38">
        <v>0.0536892414093018</v>
      </c>
      <c r="E16" s="38">
        <v>10</v>
      </c>
      <c r="F16" s="38">
        <v>4</v>
      </c>
      <c r="G16" s="38">
        <v>0</v>
      </c>
      <c r="H16" s="38">
        <v>6</v>
      </c>
      <c r="I16" s="38">
        <v>1</v>
      </c>
      <c r="J16" s="38">
        <v>0.714285714285714</v>
      </c>
      <c r="K16" s="38">
        <v>0.833333333333333</v>
      </c>
      <c r="L16" s="38">
        <v>0.4</v>
      </c>
      <c r="M16" s="38">
        <v>0.6</v>
      </c>
      <c r="N16" s="38">
        <v>0.8</v>
      </c>
    </row>
    <row r="17" s="21" customFormat="1" spans="1:14">
      <c r="A17" s="24">
        <v>13</v>
      </c>
      <c r="B17" s="25">
        <v>13</v>
      </c>
      <c r="C17" s="25">
        <v>0.658955097198486</v>
      </c>
      <c r="D17" s="25">
        <v>0.0644017457962036</v>
      </c>
      <c r="E17" s="25">
        <v>10</v>
      </c>
      <c r="F17" s="25">
        <v>5</v>
      </c>
      <c r="G17" s="25">
        <v>0</v>
      </c>
      <c r="H17" s="25">
        <v>5</v>
      </c>
      <c r="I17" s="25">
        <v>1</v>
      </c>
      <c r="J17" s="25">
        <v>0.666666666666667</v>
      </c>
      <c r="K17" s="25">
        <v>0.8</v>
      </c>
      <c r="L17" s="25">
        <v>0.5</v>
      </c>
      <c r="M17" s="25">
        <v>0.5</v>
      </c>
      <c r="N17" s="25">
        <v>0.75</v>
      </c>
    </row>
    <row r="18" s="26" customFormat="1" spans="1:14">
      <c r="A18" s="27">
        <v>86</v>
      </c>
      <c r="B18" s="28">
        <v>86</v>
      </c>
      <c r="C18" s="28">
        <v>0.676200747489929</v>
      </c>
      <c r="D18" s="28">
        <v>0.147956132888794</v>
      </c>
      <c r="E18" s="28">
        <v>10</v>
      </c>
      <c r="F18" s="28">
        <v>6</v>
      </c>
      <c r="G18" s="28">
        <v>0</v>
      </c>
      <c r="H18" s="28">
        <v>4</v>
      </c>
      <c r="I18" s="28">
        <v>1</v>
      </c>
      <c r="J18" s="28">
        <v>0.625</v>
      </c>
      <c r="K18" s="28">
        <v>0.769230769230769</v>
      </c>
      <c r="L18" s="28">
        <v>0.6</v>
      </c>
      <c r="M18" s="28">
        <v>0.4</v>
      </c>
      <c r="N18" s="28">
        <v>0.7</v>
      </c>
    </row>
    <row r="19" s="3" customFormat="1" spans="1:14">
      <c r="A19" s="22">
        <v>68</v>
      </c>
      <c r="B19" s="23">
        <v>68</v>
      </c>
      <c r="C19" s="23">
        <v>0.707603454589844</v>
      </c>
      <c r="D19" s="23">
        <v>0.0820735692977905</v>
      </c>
      <c r="E19" s="23">
        <v>10</v>
      </c>
      <c r="F19" s="23">
        <v>7</v>
      </c>
      <c r="G19" s="23">
        <v>0</v>
      </c>
      <c r="H19" s="23">
        <v>3</v>
      </c>
      <c r="I19" s="23">
        <v>1</v>
      </c>
      <c r="J19" s="23">
        <v>0.588235294117647</v>
      </c>
      <c r="K19" s="23">
        <v>0.740740740740741</v>
      </c>
      <c r="L19" s="23">
        <v>0.7</v>
      </c>
      <c r="M19" s="23">
        <v>0.3</v>
      </c>
      <c r="N19" s="23">
        <v>0.65</v>
      </c>
    </row>
    <row r="20" s="26" customFormat="1" spans="1:14">
      <c r="A20" s="27">
        <v>7</v>
      </c>
      <c r="B20" s="28">
        <v>7</v>
      </c>
      <c r="C20" s="28">
        <v>0.710409045219421</v>
      </c>
      <c r="D20" s="28">
        <v>0.056043267250061</v>
      </c>
      <c r="E20" s="28">
        <v>10</v>
      </c>
      <c r="F20" s="28">
        <v>4</v>
      </c>
      <c r="G20" s="28">
        <v>0</v>
      </c>
      <c r="H20" s="28">
        <v>6</v>
      </c>
      <c r="I20" s="28">
        <v>1</v>
      </c>
      <c r="J20" s="28">
        <v>0.714285714285714</v>
      </c>
      <c r="K20" s="28">
        <v>0.833333333333333</v>
      </c>
      <c r="L20" s="28">
        <v>0.4</v>
      </c>
      <c r="M20" s="28">
        <v>0.6</v>
      </c>
      <c r="N20" s="28">
        <v>0.8</v>
      </c>
    </row>
    <row r="21" spans="1:14">
      <c r="A21" s="6">
        <v>54</v>
      </c>
      <c r="B21" s="7">
        <v>54</v>
      </c>
      <c r="C21" s="7">
        <v>0.727168083190918</v>
      </c>
      <c r="D21" s="7">
        <v>0.0995856523513794</v>
      </c>
      <c r="E21" s="7">
        <v>10</v>
      </c>
      <c r="F21" s="7">
        <v>5</v>
      </c>
      <c r="G21" s="7">
        <v>0</v>
      </c>
      <c r="H21" s="7">
        <v>5</v>
      </c>
      <c r="I21" s="7">
        <v>1</v>
      </c>
      <c r="J21" s="7">
        <v>0.666666666666667</v>
      </c>
      <c r="K21" s="7">
        <v>0.8</v>
      </c>
      <c r="L21" s="7">
        <v>0.5</v>
      </c>
      <c r="M21" s="7">
        <v>0.5</v>
      </c>
      <c r="N21" s="7">
        <v>0.75</v>
      </c>
    </row>
    <row r="22" s="26" customFormat="1" spans="1:14">
      <c r="A22" s="27">
        <v>51</v>
      </c>
      <c r="B22" s="28">
        <v>51</v>
      </c>
      <c r="C22" s="28">
        <v>0.744209051132202</v>
      </c>
      <c r="D22" s="28">
        <v>0.144469022750854</v>
      </c>
      <c r="E22" s="28">
        <v>10</v>
      </c>
      <c r="F22" s="28">
        <v>6</v>
      </c>
      <c r="G22" s="28">
        <v>0</v>
      </c>
      <c r="H22" s="28">
        <v>4</v>
      </c>
      <c r="I22" s="28">
        <v>1</v>
      </c>
      <c r="J22" s="28">
        <v>0.625</v>
      </c>
      <c r="K22" s="28">
        <v>0.769230769230769</v>
      </c>
      <c r="L22" s="28">
        <v>0.6</v>
      </c>
      <c r="M22" s="28">
        <v>0.4</v>
      </c>
      <c r="N22" s="28">
        <v>0.7</v>
      </c>
    </row>
    <row r="23" s="3" customFormat="1" spans="1:14">
      <c r="A23" s="22">
        <v>52</v>
      </c>
      <c r="B23" s="23">
        <v>52</v>
      </c>
      <c r="C23" s="23">
        <v>0.76999843120575</v>
      </c>
      <c r="D23" s="23">
        <v>0.212963461875915</v>
      </c>
      <c r="E23" s="23">
        <v>10</v>
      </c>
      <c r="F23" s="23">
        <v>6</v>
      </c>
      <c r="G23" s="23">
        <v>0</v>
      </c>
      <c r="H23" s="23">
        <v>4</v>
      </c>
      <c r="I23" s="23">
        <v>1</v>
      </c>
      <c r="J23" s="23">
        <v>0.625</v>
      </c>
      <c r="K23" s="23">
        <v>0.769230769230769</v>
      </c>
      <c r="L23" s="23">
        <v>0.6</v>
      </c>
      <c r="M23" s="23">
        <v>0.4</v>
      </c>
      <c r="N23" s="23">
        <v>0.7</v>
      </c>
    </row>
    <row r="24" spans="1:14">
      <c r="A24" s="6">
        <v>49</v>
      </c>
      <c r="B24" s="7">
        <v>49</v>
      </c>
      <c r="C24" s="7">
        <v>0.783710598945618</v>
      </c>
      <c r="D24" s="7">
        <v>0.189907193183899</v>
      </c>
      <c r="E24" s="7">
        <v>10</v>
      </c>
      <c r="F24" s="7">
        <v>6</v>
      </c>
      <c r="G24" s="7">
        <v>0</v>
      </c>
      <c r="H24" s="7">
        <v>4</v>
      </c>
      <c r="I24" s="7">
        <v>1</v>
      </c>
      <c r="J24" s="7">
        <v>0.625</v>
      </c>
      <c r="K24" s="7">
        <v>0.769230769230769</v>
      </c>
      <c r="L24" s="7">
        <v>0.6</v>
      </c>
      <c r="M24" s="7">
        <v>0.4</v>
      </c>
      <c r="N24" s="7">
        <v>0.7</v>
      </c>
    </row>
    <row r="25" s="2" customFormat="1" spans="1:14">
      <c r="A25" s="10">
        <v>17</v>
      </c>
      <c r="B25" s="11">
        <v>17</v>
      </c>
      <c r="C25" s="11">
        <v>0.802490711212158</v>
      </c>
      <c r="D25" s="11">
        <v>0.0230822563171387</v>
      </c>
      <c r="E25" s="11">
        <v>10</v>
      </c>
      <c r="F25" s="11">
        <v>5</v>
      </c>
      <c r="G25" s="11">
        <v>0</v>
      </c>
      <c r="H25" s="11">
        <v>5</v>
      </c>
      <c r="I25" s="11">
        <v>1</v>
      </c>
      <c r="J25" s="11">
        <v>0.666666666666667</v>
      </c>
      <c r="K25" s="11">
        <v>0.8</v>
      </c>
      <c r="L25" s="11">
        <v>0.5</v>
      </c>
      <c r="M25" s="11">
        <v>0.5</v>
      </c>
      <c r="N25" s="11">
        <v>0.75</v>
      </c>
    </row>
    <row r="26" spans="3:14">
      <c r="C26" s="5">
        <f>AVERAGE(C2:C25)</f>
        <v>0.600547711054484</v>
      </c>
      <c r="D26" s="5">
        <f>AVERAGE(D2:D25)</f>
        <v>0.0933836102485656</v>
      </c>
      <c r="J26" s="5">
        <f>AVERAGE(J2:J25)</f>
        <v>0.647304594914889</v>
      </c>
      <c r="K26" s="5">
        <f>AVERAGE(K2:K25)</f>
        <v>0.784256604908779</v>
      </c>
      <c r="L26" s="5">
        <f>AVERAGE(L2:L25)</f>
        <v>0.558333333333333</v>
      </c>
      <c r="M26" s="5">
        <f>AVERAGE(M2:M25)</f>
        <v>0.441666666666667</v>
      </c>
      <c r="N26" s="5">
        <f>AVERAGE(N2:N25)</f>
        <v>0.720833333333333</v>
      </c>
    </row>
    <row r="28" spans="3:12">
      <c r="C28" s="12" t="s">
        <v>13</v>
      </c>
      <c r="D28" s="5" t="s">
        <v>14</v>
      </c>
      <c r="E28" s="5"/>
      <c r="H28" s="12" t="s">
        <v>13</v>
      </c>
      <c r="I28" s="5" t="s">
        <v>14</v>
      </c>
      <c r="J28" s="13" t="s">
        <v>26</v>
      </c>
      <c r="K28" s="14"/>
      <c r="L28" s="14"/>
    </row>
    <row r="29" s="14" customFormat="1" spans="3:10">
      <c r="C29" s="13" t="s">
        <v>27</v>
      </c>
      <c r="D29" s="13">
        <f>COUNTIF(C2:C25,"&lt;0.399")-COUNTIF(C2:C25,"&lt;0.385")</f>
        <v>1</v>
      </c>
      <c r="E29" s="13"/>
      <c r="H29" s="13" t="s">
        <v>28</v>
      </c>
      <c r="I29" s="13">
        <f>COUNTIF(C2:C25,"&lt;0.402")-COUNTIF(C2:C25,"&lt;0.385")</f>
        <v>1</v>
      </c>
      <c r="J29" s="15"/>
    </row>
    <row r="30" spans="3:13">
      <c r="C30" s="5" t="s">
        <v>29</v>
      </c>
      <c r="D30" s="5">
        <f>COUNTIF(C2:C25,"&lt;0.413")-COUNTIF(C2:C25,"&lt;0.399")</f>
        <v>1</v>
      </c>
      <c r="E30" s="5"/>
      <c r="H30" s="5" t="s">
        <v>30</v>
      </c>
      <c r="I30" s="5">
        <f>COUNTIF(C2:C25,"&lt;0.419")-COUNTIF(C2:C25,"&lt;0.402")</f>
        <v>1</v>
      </c>
      <c r="J30" s="15">
        <v>0.04</v>
      </c>
      <c r="K30" s="14">
        <v>-20</v>
      </c>
      <c r="L30" s="14">
        <v>480</v>
      </c>
      <c r="M30" s="14">
        <v>24</v>
      </c>
    </row>
    <row r="31" s="14" customFormat="1" spans="3:13">
      <c r="C31" s="13" t="s">
        <v>31</v>
      </c>
      <c r="D31" s="13">
        <f>COUNTIF(C2:C25,"&lt;0.427")-COUNTIF(C2:C25,"&lt;0.413")</f>
        <v>1</v>
      </c>
      <c r="E31" s="13">
        <v>3</v>
      </c>
      <c r="F31" s="13">
        <v>2</v>
      </c>
      <c r="H31" s="13" t="s">
        <v>32</v>
      </c>
      <c r="I31" s="13">
        <f>COUNTIF(C2:C25,"&lt;0.436")-COUNTIF(C2:C25,"&lt;0.419")</f>
        <v>1</v>
      </c>
      <c r="J31" s="15">
        <v>0.08</v>
      </c>
      <c r="K31" s="14">
        <v>-40</v>
      </c>
      <c r="L31" s="14">
        <v>460</v>
      </c>
      <c r="M31" s="14">
        <v>23</v>
      </c>
    </row>
    <row r="32" s="14" customFormat="1" spans="3:13">
      <c r="C32" s="13" t="s">
        <v>33</v>
      </c>
      <c r="D32" s="13">
        <f>COUNTIF(C2:C25,"&lt;0.441")-COUNTIF(C2:C25,"&lt;0.427")</f>
        <v>0</v>
      </c>
      <c r="E32" s="13">
        <v>5</v>
      </c>
      <c r="F32" s="13">
        <v>5</v>
      </c>
      <c r="H32" s="13" t="s">
        <v>34</v>
      </c>
      <c r="I32" s="13">
        <f>COUNTIF(C2:C25,"&lt;0.453")-COUNTIF(C2:C25,"&lt;0.436")</f>
        <v>1</v>
      </c>
      <c r="J32" s="15">
        <v>0.12</v>
      </c>
      <c r="K32" s="14">
        <v>-60</v>
      </c>
      <c r="L32" s="14">
        <v>440</v>
      </c>
      <c r="M32" s="14">
        <v>22</v>
      </c>
    </row>
    <row r="33" s="14" customFormat="1" spans="3:13">
      <c r="C33" s="13" t="s">
        <v>35</v>
      </c>
      <c r="D33" s="13">
        <f>COUNTIF(C2:C25,"&lt;0.455")-COUNTIF(C2:C25,"&lt;0.441")</f>
        <v>1</v>
      </c>
      <c r="E33" s="13">
        <v>9</v>
      </c>
      <c r="F33" s="13">
        <v>7</v>
      </c>
      <c r="H33" s="13" t="s">
        <v>36</v>
      </c>
      <c r="I33" s="13">
        <f>COUNTIF(C2:C25,"&lt;0.47")-COUNTIF(C2:C25,"&lt;0.453")</f>
        <v>1</v>
      </c>
      <c r="J33" s="15">
        <v>0.16</v>
      </c>
      <c r="K33" s="18">
        <v>-80</v>
      </c>
      <c r="L33" s="18">
        <v>420</v>
      </c>
      <c r="M33" s="14">
        <v>21</v>
      </c>
    </row>
    <row r="34" s="14" customFormat="1" spans="3:9">
      <c r="C34" s="13" t="s">
        <v>37</v>
      </c>
      <c r="D34" s="13">
        <f>COUNTIF(C2:C25,"&lt;0.469")-COUNTIF(C2:C25,"&lt;0.455")</f>
        <v>1</v>
      </c>
      <c r="E34" s="13">
        <v>5</v>
      </c>
      <c r="F34" s="13">
        <v>5</v>
      </c>
      <c r="H34" s="13" t="s">
        <v>38</v>
      </c>
      <c r="I34" s="13">
        <f>COUNTIF(C2:C25,"&lt;0.487")-COUNTIF(C2:C25,"&lt;0.47")</f>
        <v>1</v>
      </c>
    </row>
    <row r="35" s="14" customFormat="1" spans="3:9">
      <c r="C35" s="13" t="s">
        <v>39</v>
      </c>
      <c r="D35" s="13">
        <f>COUNTIF(C2:C25,"&lt;0.483")-COUNTIF(C2:C25,"&lt;0.469")</f>
        <v>1</v>
      </c>
      <c r="E35" s="13">
        <v>3</v>
      </c>
      <c r="F35" s="13">
        <v>2</v>
      </c>
      <c r="H35" s="13" t="s">
        <v>40</v>
      </c>
      <c r="I35" s="13">
        <f>COUNTIF(C2:C25,"&lt;0.504")-COUNTIF(C2:C25,"&lt;0.487")</f>
        <v>0</v>
      </c>
    </row>
    <row r="36" spans="3:11">
      <c r="C36" s="5" t="s">
        <v>41</v>
      </c>
      <c r="D36" s="5">
        <f>COUNTIF(C2:C25,"&lt;0.497")-COUNTIF(C2:C25,"&lt;0.483")</f>
        <v>0</v>
      </c>
      <c r="E36" s="5"/>
      <c r="H36" s="5" t="s">
        <v>42</v>
      </c>
      <c r="I36" s="5">
        <f>COUNTIF(C2:C25,"&lt;0.521")-COUNTIF(C2:C25,"&lt;0.504")</f>
        <v>1</v>
      </c>
      <c r="J36" s="5">
        <v>0.57</v>
      </c>
      <c r="K36" s="5">
        <v>0.041</v>
      </c>
    </row>
    <row r="37" spans="3:11">
      <c r="C37" s="5" t="s">
        <v>43</v>
      </c>
      <c r="D37" s="5">
        <f>COUNTIF(C2:C25,"&lt;0.511")-COUNTIF(C2:C25,"&lt;0.497")</f>
        <v>0</v>
      </c>
      <c r="E37" s="5"/>
      <c r="H37" s="5" t="s">
        <v>44</v>
      </c>
      <c r="I37" s="5">
        <f>COUNTIF(C2:C25,"&lt;0.538")-COUNTIF(C2:C25,"&lt;0.521")</f>
        <v>1</v>
      </c>
      <c r="J37" s="5">
        <v>0.725</v>
      </c>
      <c r="K37" s="5">
        <v>0.076</v>
      </c>
    </row>
    <row r="38" spans="3:11">
      <c r="C38" s="5" t="s">
        <v>45</v>
      </c>
      <c r="D38" s="5">
        <f>COUNTIF(C2:C25,"&lt;0.525")-COUNTIF(C2:C25,"&lt;0.511")</f>
        <v>1</v>
      </c>
      <c r="E38" s="5"/>
      <c r="H38" s="5" t="s">
        <v>46</v>
      </c>
      <c r="I38" s="5">
        <f>COUNTIF(C2:C25,"&lt;0.555")-COUNTIF(C2:C25,"&lt;0.538")</f>
        <v>1</v>
      </c>
      <c r="J38" s="5">
        <v>0.801</v>
      </c>
      <c r="K38" s="5">
        <v>0.094</v>
      </c>
    </row>
    <row r="39" spans="3:9">
      <c r="C39" s="5" t="s">
        <v>47</v>
      </c>
      <c r="D39" s="5">
        <f>COUNTIF(C2:C25,"&lt;0.539")-COUNTIF(C2:C25,"&lt;0.525")</f>
        <v>1</v>
      </c>
      <c r="E39" s="5"/>
      <c r="H39" s="5" t="s">
        <v>48</v>
      </c>
      <c r="I39" s="5">
        <f>COUNTIF(C2:C25,"&lt;0.572")-COUNTIF(C2:C25,"&lt;0.555")</f>
        <v>1</v>
      </c>
    </row>
    <row r="40" spans="3:9">
      <c r="C40" s="5" t="s">
        <v>49</v>
      </c>
      <c r="D40" s="5">
        <f>COUNTIF(C2:C26,"&lt;0.553")-COUNTIF(C2:C26,"&lt;0.539")</f>
        <v>1</v>
      </c>
      <c r="H40" s="5" t="s">
        <v>50</v>
      </c>
      <c r="I40" s="5">
        <f>COUNTIF(C2:C25,"&lt;0.589")-COUNTIF(C2:C25,"&lt;0.572")</f>
        <v>1</v>
      </c>
    </row>
    <row r="41" spans="3:9">
      <c r="C41" s="5" t="s">
        <v>51</v>
      </c>
      <c r="D41" s="5">
        <f>COUNTIF(C2:C26,"&lt;0.567")-COUNTIF(C2:C26,"&lt;0.553")</f>
        <v>1</v>
      </c>
      <c r="H41" s="5" t="s">
        <v>52</v>
      </c>
      <c r="I41" s="5">
        <f>COUNTIF(C2:C25,"&lt;0.606")-COUNTIF(C2:C25,"&lt;0.589")</f>
        <v>1</v>
      </c>
    </row>
    <row r="42" spans="3:9">
      <c r="C42" s="5" t="s">
        <v>53</v>
      </c>
      <c r="D42" s="5">
        <f>COUNTIF(C2:C26,"&lt;0.581")-COUNTIF(C2:C26,"&lt;0.567")</f>
        <v>1</v>
      </c>
      <c r="H42" s="5" t="s">
        <v>54</v>
      </c>
      <c r="I42" s="5">
        <f>COUNTIF(C2:C25,"&lt;0.623")-COUNTIF(C2:C25,"&lt;0.606")</f>
        <v>1</v>
      </c>
    </row>
    <row r="43" spans="3:9">
      <c r="C43" s="5" t="s">
        <v>55</v>
      </c>
      <c r="D43" s="5">
        <f>COUNTIF(C2:C26,"&lt;0.595")-COUNTIF(C2:C26,"&lt;0.581")</f>
        <v>0</v>
      </c>
      <c r="H43" s="5" t="s">
        <v>56</v>
      </c>
      <c r="I43" s="5">
        <f>COUNTIF(C2:C25,"&lt;0.64")-COUNTIF(C2:C25,"&lt;0.623")</f>
        <v>1</v>
      </c>
    </row>
    <row r="44" spans="3:9">
      <c r="C44" s="5" t="s">
        <v>57</v>
      </c>
      <c r="D44" s="5">
        <f>COUNTIF(C2:C26,"&lt;0.609")-COUNTIF(C2:C26,"&lt;0.595")</f>
        <v>3</v>
      </c>
      <c r="H44" s="5" t="s">
        <v>58</v>
      </c>
      <c r="I44" s="5">
        <f>COUNTIF(C2:C25,"&lt;0.657")-COUNTIF(C2:C25,"&lt;0.64")</f>
        <v>1</v>
      </c>
    </row>
    <row r="45" spans="3:9">
      <c r="C45" s="5" t="s">
        <v>59</v>
      </c>
      <c r="D45" s="5">
        <f>COUNTIF(C2:C26,"&lt;0.623")-COUNTIF(C2:C26,"&lt;0.609")</f>
        <v>0</v>
      </c>
      <c r="H45" s="5" t="s">
        <v>60</v>
      </c>
      <c r="I45" s="5">
        <f>COUNTIF(C2:C25,"&lt;0.674")-COUNTIF(C2:C25,"&lt;0.657")</f>
        <v>1</v>
      </c>
    </row>
    <row r="46" spans="3:9">
      <c r="C46" s="5" t="s">
        <v>61</v>
      </c>
      <c r="D46" s="5">
        <f>COUNTIF(C2:C26,"&lt;0.637")-COUNTIF(C2:C26,"&lt;0.623")</f>
        <v>1</v>
      </c>
      <c r="H46" s="5" t="s">
        <v>62</v>
      </c>
      <c r="I46" s="5">
        <f>COUNTIF(C2:C25,"&lt;0.691")-COUNTIF(C2:C25,"&lt;0.674")</f>
        <v>1</v>
      </c>
    </row>
    <row r="47" spans="3:9">
      <c r="C47" s="5" t="s">
        <v>63</v>
      </c>
      <c r="D47" s="5">
        <f>COUNTIF(C2:C26,"&lt;0.651")-COUNTIF(C2:C26,"&lt;0.637")</f>
        <v>1</v>
      </c>
      <c r="H47" s="5" t="s">
        <v>64</v>
      </c>
      <c r="I47" s="5">
        <f>COUNTIF(C2:C25,"&lt;0.708")-COUNTIF(C2:C25,"&lt;0.691")</f>
        <v>1</v>
      </c>
    </row>
    <row r="48" spans="3:9">
      <c r="C48" s="5" t="s">
        <v>65</v>
      </c>
      <c r="D48" s="5">
        <f>COUNTIF(C2:C26,"&lt;0.665")-COUNTIF(C2:C26,"&lt;0.651")</f>
        <v>1</v>
      </c>
      <c r="H48" s="5" t="s">
        <v>66</v>
      </c>
      <c r="I48" s="5">
        <f>COUNTIF(C2:C25,"&lt;0.725")-COUNTIF(C2:C25,"&lt;0.708")</f>
        <v>1</v>
      </c>
    </row>
    <row r="49" spans="3:9">
      <c r="C49" s="5" t="s">
        <v>67</v>
      </c>
      <c r="D49" s="5">
        <f>COUNTIF(C2:C26,"&lt;0.679")-COUNTIF(C2:C26,"&lt;0.665")</f>
        <v>1</v>
      </c>
      <c r="H49" s="5" t="s">
        <v>68</v>
      </c>
      <c r="I49" s="5">
        <f>COUNTIF(C2:C25,"&lt;0.742")-COUNTIF(C2:C25,"&lt;0.725")</f>
        <v>1</v>
      </c>
    </row>
    <row r="50" spans="3:9">
      <c r="C50" s="5" t="s">
        <v>69</v>
      </c>
      <c r="D50" s="5">
        <f>COUNTIF(C2:C26,"&lt;0.693")-COUNTIF(C2:C26,"&lt;0.679")</f>
        <v>0</v>
      </c>
      <c r="H50" s="5" t="s">
        <v>70</v>
      </c>
      <c r="I50" s="5">
        <f>COUNTIF(C2:C25,"&lt;0.759")-COUNTIF(C2:C25,"&lt;0.742")</f>
        <v>1</v>
      </c>
    </row>
    <row r="51" spans="3:9">
      <c r="C51" s="5" t="s">
        <v>71</v>
      </c>
      <c r="D51" s="5">
        <f>COUNTIF(C2:C26,"&lt;0.707")-COUNTIF(C2:C26,"&lt;0.693")</f>
        <v>0</v>
      </c>
      <c r="H51" s="5" t="s">
        <v>72</v>
      </c>
      <c r="I51" s="5">
        <f>COUNTIF(C2:C25,"&lt;0.776")-COUNTIF(C2:C25,"&lt;0.759")</f>
        <v>1</v>
      </c>
    </row>
    <row r="52" spans="3:9">
      <c r="C52" s="5" t="s">
        <v>73</v>
      </c>
      <c r="D52" s="5">
        <f>COUNTIF(C2:C26,"&lt;0.721")-COUNTIF(C2:C26,"&lt;0.707")</f>
        <v>2</v>
      </c>
      <c r="H52" s="5" t="s">
        <v>74</v>
      </c>
      <c r="I52" s="5">
        <f>COUNTIF(C2:C25,"&lt;0.793")-COUNTIF(C2:C25,"&lt;0.776")</f>
        <v>1</v>
      </c>
    </row>
    <row r="53" spans="3:9">
      <c r="C53" s="5" t="s">
        <v>75</v>
      </c>
      <c r="D53" s="5">
        <f>COUNTIF(C2:C26,"&lt;0.735")-COUNTIF(C2:C26,"&lt;0.721")</f>
        <v>1</v>
      </c>
      <c r="H53" s="5" t="s">
        <v>76</v>
      </c>
      <c r="I53" s="5">
        <f>COUNTIF(C2:C25,"&lt;0.81")-COUNTIF(C2:C25,"&lt;0.793")</f>
        <v>1</v>
      </c>
    </row>
    <row r="54" spans="3:9">
      <c r="C54" s="5" t="s">
        <v>77</v>
      </c>
      <c r="D54" s="5">
        <f>COUNTIF(C2:C26,"&lt;0.749")-COUNTIF(C2:C26,"&lt;0.735")</f>
        <v>1</v>
      </c>
      <c r="H54" s="5" t="s">
        <v>77</v>
      </c>
      <c r="I54" s="5">
        <f>COUNTIF(H2:H26,"&lt;0.749")-COUNTIF(H2:H26,"&lt;0.735")</f>
        <v>0</v>
      </c>
    </row>
    <row r="55" spans="3:9">
      <c r="C55" s="5" t="s">
        <v>78</v>
      </c>
      <c r="D55" s="5">
        <f>COUNTIF(C2:C26,"&lt;0.763")-COUNTIF(C2:C26,"&lt;0.749")</f>
        <v>0</v>
      </c>
      <c r="H55" s="5" t="s">
        <v>78</v>
      </c>
      <c r="I55" s="5">
        <f>COUNTIF(H2:H26,"&lt;0.763")-COUNTIF(H2:H26,"&lt;0.749")</f>
        <v>0</v>
      </c>
    </row>
    <row r="56" spans="3:9">
      <c r="C56" s="5" t="s">
        <v>79</v>
      </c>
      <c r="D56" s="5">
        <f>COUNTIF(C2:C26,"&lt;0.777")-COUNTIF(C2:C26,"&lt;0.763")</f>
        <v>1</v>
      </c>
      <c r="H56" s="5" t="s">
        <v>79</v>
      </c>
      <c r="I56" s="5">
        <f>COUNTIF(H2:H26,"&lt;0.777")-COUNTIF(H2:H26,"&lt;0.763")</f>
        <v>0</v>
      </c>
    </row>
    <row r="57" spans="3:9">
      <c r="C57" s="5" t="s">
        <v>80</v>
      </c>
      <c r="D57" s="5">
        <f>COUNTIF(C2:C26,"&lt;0.791")-COUNTIF(C2:C26,"&lt;0.777")</f>
        <v>1</v>
      </c>
      <c r="H57" s="5" t="s">
        <v>80</v>
      </c>
      <c r="I57" s="5">
        <f>COUNTIF(H2:H26,"&lt;0.791")-COUNTIF(H2:H26,"&lt;0.777")</f>
        <v>0</v>
      </c>
    </row>
    <row r="58" spans="3:9">
      <c r="C58" s="5" t="s">
        <v>81</v>
      </c>
      <c r="D58" s="5">
        <f>COUNTIF(C2:C26,"&lt;0.805")-COUNTIF(C2:C26,"&lt;0.791")</f>
        <v>1</v>
      </c>
      <c r="H58" s="5" t="s">
        <v>81</v>
      </c>
      <c r="I58" s="5">
        <f>COUNTIF(H2:H26,"&lt;0.805")-COUNTIF(H2:H26,"&lt;0.791")</f>
        <v>0</v>
      </c>
    </row>
    <row r="59" spans="3:9">
      <c r="C59" s="5" t="s">
        <v>82</v>
      </c>
      <c r="D59" s="5">
        <f>COUNTIF(C2:C26,"&lt;0.819")-COUNTIF(C2:C26,"&lt;0.805")</f>
        <v>0</v>
      </c>
      <c r="H59" s="5" t="s">
        <v>82</v>
      </c>
      <c r="I59" s="5">
        <f>COUNTIF(H2:H26,"&lt;0.819")-COUNTIF(H2:H26,"&lt;0.805")</f>
        <v>0</v>
      </c>
    </row>
    <row r="60" spans="3:9">
      <c r="C60" s="5" t="s">
        <v>83</v>
      </c>
      <c r="D60" s="5">
        <f>COUNTIF(C2:C26,"&lt;0.833")-COUNTIF(C2:C26,"&lt;0.819")</f>
        <v>0</v>
      </c>
      <c r="H60" s="5" t="s">
        <v>83</v>
      </c>
      <c r="I60" s="5">
        <f>COUNTIF(H2:H26,"&lt;0.833")-COUNTIF(H2:H26,"&lt;0.819")</f>
        <v>0</v>
      </c>
    </row>
    <row r="61" spans="3:9">
      <c r="C61" s="5" t="s">
        <v>84</v>
      </c>
      <c r="D61" s="5">
        <f>COUNTIF(C2:C25,"&lt;0.847")-COUNTIF(C2:C25,"&lt;0.833")</f>
        <v>0</v>
      </c>
      <c r="H61" s="5" t="s">
        <v>84</v>
      </c>
      <c r="I61" s="5">
        <f>COUNTIF(H2:H25,"&lt;0.847")-COUNTIF(H2:H25,"&lt;0.833")</f>
        <v>0</v>
      </c>
    </row>
  </sheetData>
  <pageMargins left="0.75" right="0.75" top="1" bottom="1" header="0.5" footer="0.5"/>
  <headerFooter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0"/>
  <sheetViews>
    <sheetView topLeftCell="A19" workbookViewId="0">
      <selection activeCell="H28" sqref="H28:I51"/>
    </sheetView>
  </sheetViews>
  <sheetFormatPr defaultColWidth="8.89166666666667" defaultRowHeight="13.5"/>
  <cols>
    <col min="3" max="4" width="18.1083333333333" customWidth="1"/>
    <col min="8" max="9" width="20.775" customWidth="1"/>
    <col min="10" max="14" width="12.8916666666667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="2" customFormat="1" spans="1:14">
      <c r="A2" s="10">
        <v>0</v>
      </c>
      <c r="B2" s="36">
        <v>0</v>
      </c>
      <c r="C2" s="36">
        <v>0.385983467102051</v>
      </c>
      <c r="D2" s="36">
        <v>0.400498867034912</v>
      </c>
      <c r="E2" s="36">
        <v>10</v>
      </c>
      <c r="F2" s="36">
        <v>4</v>
      </c>
      <c r="G2" s="36">
        <v>0</v>
      </c>
      <c r="H2" s="36">
        <v>6</v>
      </c>
      <c r="I2" s="36">
        <v>1</v>
      </c>
      <c r="J2" s="36">
        <v>0.714285714285714</v>
      </c>
      <c r="K2" s="36">
        <v>0.833333333333333</v>
      </c>
      <c r="L2" s="36">
        <v>0.4</v>
      </c>
      <c r="M2" s="36">
        <v>0.6</v>
      </c>
      <c r="N2" s="36">
        <v>0.8</v>
      </c>
    </row>
    <row r="3" s="2" customFormat="1" spans="1:14">
      <c r="A3" s="10">
        <v>1</v>
      </c>
      <c r="B3" s="36">
        <v>1</v>
      </c>
      <c r="C3" s="36">
        <v>0.408030271530151</v>
      </c>
      <c r="D3" s="36">
        <v>0.0389866828918457</v>
      </c>
      <c r="E3" s="36">
        <v>10</v>
      </c>
      <c r="F3" s="36">
        <v>4</v>
      </c>
      <c r="G3" s="36">
        <v>0</v>
      </c>
      <c r="H3" s="36">
        <v>6</v>
      </c>
      <c r="I3" s="36">
        <v>1</v>
      </c>
      <c r="J3" s="36">
        <v>0.714285714285714</v>
      </c>
      <c r="K3" s="36">
        <v>0.833333333333333</v>
      </c>
      <c r="L3" s="36">
        <v>0.4</v>
      </c>
      <c r="M3" s="36">
        <v>0.6</v>
      </c>
      <c r="N3" s="36">
        <v>0.8</v>
      </c>
    </row>
    <row r="4" s="2" customFormat="1" spans="1:14">
      <c r="A4" s="10">
        <v>87</v>
      </c>
      <c r="B4" s="11">
        <v>87</v>
      </c>
      <c r="C4" s="11">
        <v>0.426350593566894</v>
      </c>
      <c r="D4" s="11">
        <v>0.0639957189559937</v>
      </c>
      <c r="E4" s="11">
        <v>10</v>
      </c>
      <c r="F4" s="11">
        <v>7</v>
      </c>
      <c r="G4" s="11">
        <v>0</v>
      </c>
      <c r="H4" s="11">
        <v>3</v>
      </c>
      <c r="I4" s="11">
        <v>1</v>
      </c>
      <c r="J4" s="11">
        <v>0.588235294117647</v>
      </c>
      <c r="K4" s="11">
        <v>0.740740740740741</v>
      </c>
      <c r="L4" s="11">
        <v>0.7</v>
      </c>
      <c r="M4" s="11">
        <v>0.3</v>
      </c>
      <c r="N4" s="11">
        <v>0.65</v>
      </c>
    </row>
    <row r="5" s="2" customFormat="1" spans="1:14">
      <c r="A5" s="10">
        <v>70</v>
      </c>
      <c r="B5" s="11">
        <v>70</v>
      </c>
      <c r="C5" s="11">
        <v>0.448178768157959</v>
      </c>
      <c r="D5" s="11">
        <v>0.033928632736206</v>
      </c>
      <c r="E5" s="11">
        <v>10</v>
      </c>
      <c r="F5" s="11">
        <v>5</v>
      </c>
      <c r="G5" s="11">
        <v>0</v>
      </c>
      <c r="H5" s="11">
        <v>5</v>
      </c>
      <c r="I5" s="11">
        <v>1</v>
      </c>
      <c r="J5" s="11">
        <v>0.666666666666667</v>
      </c>
      <c r="K5" s="11">
        <v>0.8</v>
      </c>
      <c r="L5" s="11">
        <v>0.5</v>
      </c>
      <c r="M5" s="11">
        <v>0.5</v>
      </c>
      <c r="N5" s="11">
        <v>0.75</v>
      </c>
    </row>
    <row r="6" s="2" customFormat="1" spans="1:14">
      <c r="A6" s="10">
        <v>24</v>
      </c>
      <c r="B6" s="11">
        <v>24</v>
      </c>
      <c r="C6" s="11">
        <v>0.466872215270996</v>
      </c>
      <c r="D6" s="11">
        <v>0.0282845497131348</v>
      </c>
      <c r="E6" s="11">
        <v>10</v>
      </c>
      <c r="F6" s="11">
        <v>8</v>
      </c>
      <c r="G6" s="11">
        <v>0</v>
      </c>
      <c r="H6" s="11">
        <v>2</v>
      </c>
      <c r="I6" s="11">
        <v>1</v>
      </c>
      <c r="J6" s="11">
        <v>0.555555555555556</v>
      </c>
      <c r="K6" s="11">
        <v>0.714285714285714</v>
      </c>
      <c r="L6" s="11">
        <v>0.8</v>
      </c>
      <c r="M6" s="11">
        <v>0.2</v>
      </c>
      <c r="N6" s="11">
        <v>0.6</v>
      </c>
    </row>
    <row r="7" s="2" customFormat="1" spans="1:14">
      <c r="A7" s="10">
        <v>59</v>
      </c>
      <c r="B7" s="11">
        <v>59</v>
      </c>
      <c r="C7" s="11">
        <v>0.475740194320679</v>
      </c>
      <c r="D7" s="11">
        <v>0.0055694580078125</v>
      </c>
      <c r="E7" s="11">
        <v>10</v>
      </c>
      <c r="F7" s="11">
        <v>6</v>
      </c>
      <c r="G7" s="11">
        <v>0</v>
      </c>
      <c r="H7" s="11">
        <v>4</v>
      </c>
      <c r="I7" s="11">
        <v>1</v>
      </c>
      <c r="J7" s="11">
        <v>0.625</v>
      </c>
      <c r="K7" s="11">
        <v>0.769230769230769</v>
      </c>
      <c r="L7" s="11">
        <v>0.6</v>
      </c>
      <c r="M7" s="11">
        <v>0.4</v>
      </c>
      <c r="N7" s="11">
        <v>0.7</v>
      </c>
    </row>
    <row r="8" s="3" customFormat="1" spans="1:14">
      <c r="A8" s="22">
        <v>85</v>
      </c>
      <c r="B8" s="23">
        <v>85</v>
      </c>
      <c r="C8" s="23">
        <v>0.517606735229492</v>
      </c>
      <c r="D8" s="23">
        <v>0.0504281520843506</v>
      </c>
      <c r="E8" s="23">
        <v>10</v>
      </c>
      <c r="F8" s="23">
        <v>6</v>
      </c>
      <c r="G8" s="23">
        <v>0</v>
      </c>
      <c r="H8" s="23">
        <v>4</v>
      </c>
      <c r="I8" s="23">
        <v>1</v>
      </c>
      <c r="J8" s="23">
        <v>0.625</v>
      </c>
      <c r="K8" s="23">
        <v>0.769230769230769</v>
      </c>
      <c r="L8" s="23">
        <v>0.6</v>
      </c>
      <c r="M8" s="23">
        <v>0.4</v>
      </c>
      <c r="N8" s="23">
        <v>0.7</v>
      </c>
    </row>
    <row r="9" s="2" customFormat="1" spans="1:14">
      <c r="A9" s="10">
        <v>97</v>
      </c>
      <c r="B9" s="11">
        <v>97</v>
      </c>
      <c r="C9" s="11">
        <v>0.535357475280762</v>
      </c>
      <c r="D9" s="11">
        <v>0.0481466054916382</v>
      </c>
      <c r="E9" s="11">
        <v>10</v>
      </c>
      <c r="F9" s="11">
        <v>7</v>
      </c>
      <c r="G9" s="11">
        <v>0</v>
      </c>
      <c r="H9" s="11">
        <v>3</v>
      </c>
      <c r="I9" s="11">
        <v>1</v>
      </c>
      <c r="J9" s="11">
        <v>0.588235294117647</v>
      </c>
      <c r="K9" s="11">
        <v>0.740740740740741</v>
      </c>
      <c r="L9" s="11">
        <v>0.7</v>
      </c>
      <c r="M9" s="11">
        <v>0.3</v>
      </c>
      <c r="N9" s="11">
        <v>0.65</v>
      </c>
    </row>
    <row r="10" s="26" customFormat="1" spans="1:14">
      <c r="A10" s="27">
        <v>73</v>
      </c>
      <c r="B10" s="28">
        <v>73</v>
      </c>
      <c r="C10" s="28">
        <v>0.548654079437256</v>
      </c>
      <c r="D10" s="28">
        <v>0.0963666439056396</v>
      </c>
      <c r="E10" s="28">
        <v>10</v>
      </c>
      <c r="F10" s="28">
        <v>3</v>
      </c>
      <c r="G10" s="28">
        <v>0</v>
      </c>
      <c r="H10" s="28">
        <v>7</v>
      </c>
      <c r="I10" s="28">
        <v>1</v>
      </c>
      <c r="J10" s="28">
        <v>0.769230769230769</v>
      </c>
      <c r="K10" s="28">
        <v>0.869565217391304</v>
      </c>
      <c r="L10" s="28">
        <v>0.3</v>
      </c>
      <c r="M10" s="28">
        <v>0.7</v>
      </c>
      <c r="N10" s="28">
        <v>0.85</v>
      </c>
    </row>
    <row r="11" s="26" customFormat="1" spans="1:14">
      <c r="A11" s="27">
        <v>35</v>
      </c>
      <c r="B11" s="28">
        <v>35</v>
      </c>
      <c r="C11" s="28">
        <v>0.560801029205322</v>
      </c>
      <c r="D11" s="28">
        <v>0.0492334365844727</v>
      </c>
      <c r="E11" s="28">
        <v>10</v>
      </c>
      <c r="F11" s="28">
        <v>5</v>
      </c>
      <c r="G11" s="28">
        <v>0</v>
      </c>
      <c r="H11" s="28">
        <v>5</v>
      </c>
      <c r="I11" s="28">
        <v>1</v>
      </c>
      <c r="J11" s="28">
        <v>0.666666666666667</v>
      </c>
      <c r="K11" s="28">
        <v>0.8</v>
      </c>
      <c r="L11" s="28">
        <v>0.5</v>
      </c>
      <c r="M11" s="28">
        <v>0.5</v>
      </c>
      <c r="N11" s="28">
        <v>0.75</v>
      </c>
    </row>
    <row r="12" s="2" customFormat="1" spans="1:14">
      <c r="A12" s="10">
        <v>39</v>
      </c>
      <c r="B12" s="11">
        <v>39</v>
      </c>
      <c r="C12" s="11">
        <v>0.573268890380859</v>
      </c>
      <c r="D12" s="11">
        <v>0.126465439796448</v>
      </c>
      <c r="E12" s="11">
        <v>10</v>
      </c>
      <c r="F12" s="11">
        <v>6</v>
      </c>
      <c r="G12" s="11">
        <v>0</v>
      </c>
      <c r="H12" s="11">
        <v>4</v>
      </c>
      <c r="I12" s="11">
        <v>1</v>
      </c>
      <c r="J12" s="11">
        <v>0.625</v>
      </c>
      <c r="K12" s="11">
        <v>0.769230769230769</v>
      </c>
      <c r="L12" s="11">
        <v>0.6</v>
      </c>
      <c r="M12" s="11">
        <v>0.4</v>
      </c>
      <c r="N12" s="11">
        <v>0.7</v>
      </c>
    </row>
    <row r="13" s="3" customFormat="1" spans="1:14">
      <c r="A13" s="22">
        <v>4</v>
      </c>
      <c r="B13" s="23">
        <v>4</v>
      </c>
      <c r="C13" s="23">
        <v>0.600152254104614</v>
      </c>
      <c r="D13" s="23">
        <v>0.0940033197402954</v>
      </c>
      <c r="E13" s="23">
        <v>10</v>
      </c>
      <c r="F13" s="23">
        <v>8</v>
      </c>
      <c r="G13" s="23">
        <v>0</v>
      </c>
      <c r="H13" s="23">
        <v>2</v>
      </c>
      <c r="I13" s="23">
        <v>1</v>
      </c>
      <c r="J13" s="23">
        <v>0.555555555555556</v>
      </c>
      <c r="K13" s="23">
        <v>0.714285714285714</v>
      </c>
      <c r="L13" s="23">
        <v>0.8</v>
      </c>
      <c r="M13" s="23">
        <v>0.2</v>
      </c>
      <c r="N13" s="23">
        <v>0.6</v>
      </c>
    </row>
    <row r="14" s="2" customFormat="1" spans="1:14">
      <c r="A14" s="10">
        <v>88</v>
      </c>
      <c r="B14" s="11">
        <v>88</v>
      </c>
      <c r="C14" s="11">
        <v>0.608068227767944</v>
      </c>
      <c r="D14" s="11">
        <v>0.0860852003097534</v>
      </c>
      <c r="E14" s="11">
        <v>10</v>
      </c>
      <c r="F14" s="11">
        <v>8</v>
      </c>
      <c r="G14" s="11">
        <v>0</v>
      </c>
      <c r="H14" s="11">
        <v>2</v>
      </c>
      <c r="I14" s="11">
        <v>1</v>
      </c>
      <c r="J14" s="11">
        <v>0.555555555555556</v>
      </c>
      <c r="K14" s="11">
        <v>0.714285714285714</v>
      </c>
      <c r="L14" s="11">
        <v>0.8</v>
      </c>
      <c r="M14" s="11">
        <v>0.2</v>
      </c>
      <c r="N14" s="11">
        <v>0.6</v>
      </c>
    </row>
    <row r="15" s="3" customFormat="1" spans="1:14">
      <c r="A15" s="22">
        <v>38</v>
      </c>
      <c r="B15" s="23">
        <v>38</v>
      </c>
      <c r="C15" s="23">
        <v>0.627801895141602</v>
      </c>
      <c r="D15" s="23">
        <v>0.0450423955917358</v>
      </c>
      <c r="E15" s="23">
        <v>10</v>
      </c>
      <c r="F15" s="23">
        <v>3</v>
      </c>
      <c r="G15" s="23">
        <v>0</v>
      </c>
      <c r="H15" s="23">
        <v>7</v>
      </c>
      <c r="I15" s="23">
        <v>1</v>
      </c>
      <c r="J15" s="23">
        <v>0.769230769230769</v>
      </c>
      <c r="K15" s="23">
        <v>0.869565217391304</v>
      </c>
      <c r="L15" s="23">
        <v>0.3</v>
      </c>
      <c r="M15" s="23">
        <v>0.7</v>
      </c>
      <c r="N15" s="23">
        <v>0.85</v>
      </c>
    </row>
    <row r="16" s="35" customFormat="1" spans="1:14">
      <c r="A16" s="37">
        <v>41</v>
      </c>
      <c r="B16" s="38">
        <v>41</v>
      </c>
      <c r="C16" s="38">
        <v>0.649533748626709</v>
      </c>
      <c r="D16" s="38">
        <v>0.0536892414093018</v>
      </c>
      <c r="E16" s="38">
        <v>10</v>
      </c>
      <c r="F16" s="38">
        <v>4</v>
      </c>
      <c r="G16" s="38">
        <v>0</v>
      </c>
      <c r="H16" s="38">
        <v>6</v>
      </c>
      <c r="I16" s="38">
        <v>1</v>
      </c>
      <c r="J16" s="38">
        <v>0.714285714285714</v>
      </c>
      <c r="K16" s="38">
        <v>0.833333333333333</v>
      </c>
      <c r="L16" s="38">
        <v>0.4</v>
      </c>
      <c r="M16" s="38">
        <v>0.6</v>
      </c>
      <c r="N16" s="38">
        <v>0.8</v>
      </c>
    </row>
    <row r="17" s="21" customFormat="1" spans="1:14">
      <c r="A17" s="24">
        <v>13</v>
      </c>
      <c r="B17" s="25">
        <v>13</v>
      </c>
      <c r="C17" s="25">
        <v>0.658955097198486</v>
      </c>
      <c r="D17" s="25">
        <v>0.0644017457962036</v>
      </c>
      <c r="E17" s="25">
        <v>10</v>
      </c>
      <c r="F17" s="25">
        <v>5</v>
      </c>
      <c r="G17" s="25">
        <v>0</v>
      </c>
      <c r="H17" s="25">
        <v>5</v>
      </c>
      <c r="I17" s="25">
        <v>1</v>
      </c>
      <c r="J17" s="25">
        <v>0.666666666666667</v>
      </c>
      <c r="K17" s="25">
        <v>0.8</v>
      </c>
      <c r="L17" s="25">
        <v>0.5</v>
      </c>
      <c r="M17" s="25">
        <v>0.5</v>
      </c>
      <c r="N17" s="25">
        <v>0.75</v>
      </c>
    </row>
    <row r="18" s="26" customFormat="1" spans="1:14">
      <c r="A18" s="27">
        <v>86</v>
      </c>
      <c r="B18" s="28">
        <v>86</v>
      </c>
      <c r="C18" s="28">
        <v>0.676200747489929</v>
      </c>
      <c r="D18" s="28">
        <v>0.147956132888794</v>
      </c>
      <c r="E18" s="28">
        <v>10</v>
      </c>
      <c r="F18" s="28">
        <v>6</v>
      </c>
      <c r="G18" s="28">
        <v>0</v>
      </c>
      <c r="H18" s="28">
        <v>4</v>
      </c>
      <c r="I18" s="28">
        <v>1</v>
      </c>
      <c r="J18" s="28">
        <v>0.625</v>
      </c>
      <c r="K18" s="28">
        <v>0.769230769230769</v>
      </c>
      <c r="L18" s="28">
        <v>0.6</v>
      </c>
      <c r="M18" s="28">
        <v>0.4</v>
      </c>
      <c r="N18" s="28">
        <v>0.7</v>
      </c>
    </row>
    <row r="19" s="3" customFormat="1" spans="1:14">
      <c r="A19" s="22">
        <v>68</v>
      </c>
      <c r="B19" s="23">
        <v>68</v>
      </c>
      <c r="C19" s="23">
        <v>0.707603454589844</v>
      </c>
      <c r="D19" s="23">
        <v>0.0820735692977905</v>
      </c>
      <c r="E19" s="23">
        <v>10</v>
      </c>
      <c r="F19" s="23">
        <v>7</v>
      </c>
      <c r="G19" s="23">
        <v>0</v>
      </c>
      <c r="H19" s="23">
        <v>3</v>
      </c>
      <c r="I19" s="23">
        <v>1</v>
      </c>
      <c r="J19" s="23">
        <v>0.588235294117647</v>
      </c>
      <c r="K19" s="23">
        <v>0.740740740740741</v>
      </c>
      <c r="L19" s="23">
        <v>0.7</v>
      </c>
      <c r="M19" s="23">
        <v>0.3</v>
      </c>
      <c r="N19" s="23">
        <v>0.65</v>
      </c>
    </row>
    <row r="20" s="26" customFormat="1" spans="1:14">
      <c r="A20" s="27">
        <v>7</v>
      </c>
      <c r="B20" s="28">
        <v>7</v>
      </c>
      <c r="C20" s="28">
        <v>0.710409045219421</v>
      </c>
      <c r="D20" s="28">
        <v>0.056043267250061</v>
      </c>
      <c r="E20" s="28">
        <v>10</v>
      </c>
      <c r="F20" s="28">
        <v>4</v>
      </c>
      <c r="G20" s="28">
        <v>0</v>
      </c>
      <c r="H20" s="28">
        <v>6</v>
      </c>
      <c r="I20" s="28">
        <v>1</v>
      </c>
      <c r="J20" s="28">
        <v>0.714285714285714</v>
      </c>
      <c r="K20" s="28">
        <v>0.833333333333333</v>
      </c>
      <c r="L20" s="28">
        <v>0.4</v>
      </c>
      <c r="M20" s="28">
        <v>0.6</v>
      </c>
      <c r="N20" s="28">
        <v>0.8</v>
      </c>
    </row>
    <row r="21" spans="1:14">
      <c r="A21" s="6">
        <v>54</v>
      </c>
      <c r="B21" s="7">
        <v>54</v>
      </c>
      <c r="C21" s="7">
        <v>0.727168083190918</v>
      </c>
      <c r="D21" s="7">
        <v>0.0995856523513794</v>
      </c>
      <c r="E21" s="7">
        <v>10</v>
      </c>
      <c r="F21" s="7">
        <v>5</v>
      </c>
      <c r="G21" s="7">
        <v>0</v>
      </c>
      <c r="H21" s="7">
        <v>5</v>
      </c>
      <c r="I21" s="7">
        <v>1</v>
      </c>
      <c r="J21" s="7">
        <v>0.666666666666667</v>
      </c>
      <c r="K21" s="7">
        <v>0.8</v>
      </c>
      <c r="L21" s="7">
        <v>0.5</v>
      </c>
      <c r="M21" s="7">
        <v>0.5</v>
      </c>
      <c r="N21" s="7">
        <v>0.75</v>
      </c>
    </row>
    <row r="22" s="26" customFormat="1" spans="1:14">
      <c r="A22" s="27">
        <v>51</v>
      </c>
      <c r="B22" s="28">
        <v>51</v>
      </c>
      <c r="C22" s="28">
        <v>0.744209051132202</v>
      </c>
      <c r="D22" s="28">
        <v>0.144469022750854</v>
      </c>
      <c r="E22" s="28">
        <v>10</v>
      </c>
      <c r="F22" s="28">
        <v>6</v>
      </c>
      <c r="G22" s="28">
        <v>0</v>
      </c>
      <c r="H22" s="28">
        <v>4</v>
      </c>
      <c r="I22" s="28">
        <v>1</v>
      </c>
      <c r="J22" s="28">
        <v>0.625</v>
      </c>
      <c r="K22" s="28">
        <v>0.769230769230769</v>
      </c>
      <c r="L22" s="28">
        <v>0.6</v>
      </c>
      <c r="M22" s="28">
        <v>0.4</v>
      </c>
      <c r="N22" s="28">
        <v>0.7</v>
      </c>
    </row>
    <row r="23" s="3" customFormat="1" spans="1:14">
      <c r="A23" s="22">
        <v>52</v>
      </c>
      <c r="B23" s="23">
        <v>52</v>
      </c>
      <c r="C23" s="23">
        <v>0.76999843120575</v>
      </c>
      <c r="D23" s="23">
        <v>0.212963461875915</v>
      </c>
      <c r="E23" s="23">
        <v>10</v>
      </c>
      <c r="F23" s="23">
        <v>6</v>
      </c>
      <c r="G23" s="23">
        <v>0</v>
      </c>
      <c r="H23" s="23">
        <v>4</v>
      </c>
      <c r="I23" s="23">
        <v>1</v>
      </c>
      <c r="J23" s="23">
        <v>0.625</v>
      </c>
      <c r="K23" s="23">
        <v>0.769230769230769</v>
      </c>
      <c r="L23" s="23">
        <v>0.6</v>
      </c>
      <c r="M23" s="23">
        <v>0.4</v>
      </c>
      <c r="N23" s="23">
        <v>0.7</v>
      </c>
    </row>
    <row r="24" s="26" customFormat="1" spans="1:14">
      <c r="A24" s="27">
        <v>78</v>
      </c>
      <c r="B24" s="28">
        <v>78</v>
      </c>
      <c r="C24" s="28">
        <v>0.788685321807861</v>
      </c>
      <c r="D24" s="28">
        <v>0.130080699920654</v>
      </c>
      <c r="E24" s="28">
        <v>10</v>
      </c>
      <c r="F24" s="28">
        <v>7</v>
      </c>
      <c r="G24" s="28">
        <v>0</v>
      </c>
      <c r="H24" s="28">
        <v>3</v>
      </c>
      <c r="I24" s="28">
        <v>1</v>
      </c>
      <c r="J24" s="28">
        <v>0.588235294117647</v>
      </c>
      <c r="K24" s="28">
        <v>0.740740740740741</v>
      </c>
      <c r="L24" s="28">
        <v>0.7</v>
      </c>
      <c r="M24" s="28">
        <v>0.3</v>
      </c>
      <c r="N24" s="28">
        <v>0.65</v>
      </c>
    </row>
    <row r="25" spans="3:14">
      <c r="C25" s="5">
        <f>AVERAGE(C2:C24)</f>
        <v>0.591983872911204</v>
      </c>
      <c r="D25" s="5">
        <f>AVERAGE(D2:D24)</f>
        <v>0.0938390389732692</v>
      </c>
      <c r="J25" s="5">
        <f>AVERAGE(J2:J24)</f>
        <v>0.644864300235144</v>
      </c>
      <c r="K25" s="5">
        <f>AVERAGE(K2:K24)</f>
        <v>0.782333412579159</v>
      </c>
      <c r="L25" s="5">
        <f>AVERAGE(L2:L24)</f>
        <v>0.565217391304348</v>
      </c>
      <c r="M25" s="5">
        <f>AVERAGE(M2:M24)</f>
        <v>0.434782608695652</v>
      </c>
      <c r="N25" s="5">
        <f>AVERAGE(N2:N24)</f>
        <v>0.717391304347826</v>
      </c>
    </row>
    <row r="27" spans="3:12">
      <c r="C27" s="12" t="s">
        <v>13</v>
      </c>
      <c r="D27" s="5" t="s">
        <v>14</v>
      </c>
      <c r="E27" s="5"/>
      <c r="H27" s="12" t="s">
        <v>13</v>
      </c>
      <c r="I27" s="5" t="s">
        <v>14</v>
      </c>
      <c r="J27" s="13" t="s">
        <v>26</v>
      </c>
      <c r="K27" s="14"/>
      <c r="L27" s="14"/>
    </row>
    <row r="28" s="14" customFormat="1" spans="3:10">
      <c r="C28" s="13" t="s">
        <v>27</v>
      </c>
      <c r="D28" s="13">
        <f>COUNTIF(C2:C24,"&lt;0.399")-COUNTIF(C2:C24,"&lt;0.385")</f>
        <v>1</v>
      </c>
      <c r="E28" s="13"/>
      <c r="H28" s="13" t="s">
        <v>28</v>
      </c>
      <c r="I28" s="13">
        <f>COUNTIF(C2:C24,"&lt;0.402")-COUNTIF(C2:C24,"&lt;0.385")</f>
        <v>1</v>
      </c>
      <c r="J28" s="15"/>
    </row>
    <row r="29" spans="3:13">
      <c r="C29" s="5" t="s">
        <v>29</v>
      </c>
      <c r="D29" s="5">
        <f>COUNTIF(C2:C24,"&lt;0.413")-COUNTIF(C2:C24,"&lt;0.399")</f>
        <v>1</v>
      </c>
      <c r="E29" s="5"/>
      <c r="H29" s="5" t="s">
        <v>30</v>
      </c>
      <c r="I29" s="5">
        <f>COUNTIF(C2:C24,"&lt;0.419")-COUNTIF(C2:C24,"&lt;0.402")</f>
        <v>1</v>
      </c>
      <c r="J29" s="15">
        <v>0.04</v>
      </c>
      <c r="K29" s="14">
        <v>-20</v>
      </c>
      <c r="L29" s="14">
        <v>480</v>
      </c>
      <c r="M29" s="14">
        <v>24</v>
      </c>
    </row>
    <row r="30" s="14" customFormat="1" spans="3:13">
      <c r="C30" s="13" t="s">
        <v>31</v>
      </c>
      <c r="D30" s="13">
        <f>COUNTIF(C2:C24,"&lt;0.427")-COUNTIF(C2:C24,"&lt;0.413")</f>
        <v>1</v>
      </c>
      <c r="E30" s="13">
        <v>3</v>
      </c>
      <c r="F30" s="13">
        <v>2</v>
      </c>
      <c r="H30" s="13" t="s">
        <v>32</v>
      </c>
      <c r="I30" s="13">
        <f>COUNTIF(C2:C24,"&lt;0.436")-COUNTIF(C2:C24,"&lt;0.419")</f>
        <v>1</v>
      </c>
      <c r="J30" s="15">
        <v>0.08</v>
      </c>
      <c r="K30" s="14">
        <v>-40</v>
      </c>
      <c r="L30" s="14">
        <v>460</v>
      </c>
      <c r="M30" s="14">
        <v>23</v>
      </c>
    </row>
    <row r="31" s="14" customFormat="1" spans="3:13">
      <c r="C31" s="13" t="s">
        <v>33</v>
      </c>
      <c r="D31" s="13">
        <f>COUNTIF(C2:C24,"&lt;0.441")-COUNTIF(C2:C24,"&lt;0.427")</f>
        <v>0</v>
      </c>
      <c r="E31" s="13">
        <v>5</v>
      </c>
      <c r="F31" s="13">
        <v>5</v>
      </c>
      <c r="H31" s="13" t="s">
        <v>34</v>
      </c>
      <c r="I31" s="13">
        <f>COUNTIF(C2:C24,"&lt;0.453")-COUNTIF(C2:C24,"&lt;0.436")</f>
        <v>1</v>
      </c>
      <c r="J31" s="15">
        <v>0.12</v>
      </c>
      <c r="K31" s="14">
        <v>-60</v>
      </c>
      <c r="L31" s="14">
        <v>440</v>
      </c>
      <c r="M31" s="14">
        <v>22</v>
      </c>
    </row>
    <row r="32" s="14" customFormat="1" spans="3:13">
      <c r="C32" s="13" t="s">
        <v>35</v>
      </c>
      <c r="D32" s="13">
        <f>COUNTIF(C2:C24,"&lt;0.455")-COUNTIF(C2:C24,"&lt;0.441")</f>
        <v>1</v>
      </c>
      <c r="E32" s="13">
        <v>9</v>
      </c>
      <c r="F32" s="13">
        <v>7</v>
      </c>
      <c r="H32" s="13" t="s">
        <v>36</v>
      </c>
      <c r="I32" s="13">
        <f>COUNTIF(C2:C24,"&lt;0.47")-COUNTIF(C2:C24,"&lt;0.453")</f>
        <v>1</v>
      </c>
      <c r="J32" s="15">
        <v>0.16</v>
      </c>
      <c r="K32" s="18">
        <v>-80</v>
      </c>
      <c r="L32" s="18">
        <v>420</v>
      </c>
      <c r="M32" s="14">
        <v>21</v>
      </c>
    </row>
    <row r="33" s="14" customFormat="1" spans="3:9">
      <c r="C33" s="13" t="s">
        <v>37</v>
      </c>
      <c r="D33" s="13">
        <f>COUNTIF(C2:C24,"&lt;0.469")-COUNTIF(C2:C24,"&lt;0.455")</f>
        <v>1</v>
      </c>
      <c r="E33" s="13">
        <v>5</v>
      </c>
      <c r="F33" s="13">
        <v>5</v>
      </c>
      <c r="H33" s="13" t="s">
        <v>38</v>
      </c>
      <c r="I33" s="13">
        <f>COUNTIF(C2:C24,"&lt;0.487")-COUNTIF(C2:C24,"&lt;0.47")</f>
        <v>1</v>
      </c>
    </row>
    <row r="34" s="14" customFormat="1" spans="3:9">
      <c r="C34" s="13" t="s">
        <v>39</v>
      </c>
      <c r="D34" s="13">
        <f>COUNTIF(C2:C24,"&lt;0.483")-COUNTIF(C2:C24,"&lt;0.469")</f>
        <v>1</v>
      </c>
      <c r="E34" s="13">
        <v>3</v>
      </c>
      <c r="F34" s="13">
        <v>2</v>
      </c>
      <c r="H34" s="13" t="s">
        <v>40</v>
      </c>
      <c r="I34" s="13">
        <f>COUNTIF(C2:C24,"&lt;0.504")-COUNTIF(C2:C24,"&lt;0.487")</f>
        <v>0</v>
      </c>
    </row>
    <row r="35" spans="3:11">
      <c r="C35" s="5" t="s">
        <v>41</v>
      </c>
      <c r="D35" s="5">
        <f>COUNTIF(C2:C24,"&lt;0.497")-COUNTIF(C2:C24,"&lt;0.483")</f>
        <v>0</v>
      </c>
      <c r="E35" s="5"/>
      <c r="H35" s="5" t="s">
        <v>42</v>
      </c>
      <c r="I35" s="5">
        <f>COUNTIF(C2:C24,"&lt;0.521")-COUNTIF(C2:C24,"&lt;0.504")</f>
        <v>1</v>
      </c>
      <c r="J35" s="5">
        <v>0.57</v>
      </c>
      <c r="K35" s="5">
        <v>0.041</v>
      </c>
    </row>
    <row r="36" spans="3:11">
      <c r="C36" s="5" t="s">
        <v>43</v>
      </c>
      <c r="D36" s="5">
        <f>COUNTIF(C2:C24,"&lt;0.511")-COUNTIF(C2:C24,"&lt;0.497")</f>
        <v>0</v>
      </c>
      <c r="E36" s="5"/>
      <c r="H36" s="5" t="s">
        <v>44</v>
      </c>
      <c r="I36" s="5">
        <f>COUNTIF(C2:C24,"&lt;0.538")-COUNTIF(C2:C24,"&lt;0.521")</f>
        <v>1</v>
      </c>
      <c r="J36" s="5">
        <v>0.725</v>
      </c>
      <c r="K36" s="5">
        <v>0.076</v>
      </c>
    </row>
    <row r="37" spans="3:11">
      <c r="C37" s="5" t="s">
        <v>45</v>
      </c>
      <c r="D37" s="5">
        <f>COUNTIF(C2:C24,"&lt;0.525")-COUNTIF(C2:C24,"&lt;0.511")</f>
        <v>1</v>
      </c>
      <c r="E37" s="5"/>
      <c r="H37" s="5" t="s">
        <v>46</v>
      </c>
      <c r="I37" s="5">
        <f>COUNTIF(C2:C24,"&lt;0.555")-COUNTIF(C2:C24,"&lt;0.538")</f>
        <v>1</v>
      </c>
      <c r="J37" s="5">
        <v>0.801</v>
      </c>
      <c r="K37" s="5">
        <v>0.094</v>
      </c>
    </row>
    <row r="38" spans="3:9">
      <c r="C38" s="5" t="s">
        <v>47</v>
      </c>
      <c r="D38" s="5">
        <f>COUNTIF(C2:C24,"&lt;0.539")-COUNTIF(C2:C24,"&lt;0.525")</f>
        <v>1</v>
      </c>
      <c r="E38" s="5"/>
      <c r="H38" s="5" t="s">
        <v>48</v>
      </c>
      <c r="I38" s="5">
        <f>COUNTIF(C2:C24,"&lt;0.572")-COUNTIF(C2:C24,"&lt;0.555")</f>
        <v>1</v>
      </c>
    </row>
    <row r="39" spans="3:9">
      <c r="C39" s="5" t="s">
        <v>49</v>
      </c>
      <c r="D39" s="5">
        <f>COUNTIF(C2:C25,"&lt;0.553")-COUNTIF(C2:C25,"&lt;0.539")</f>
        <v>1</v>
      </c>
      <c r="H39" s="5" t="s">
        <v>50</v>
      </c>
      <c r="I39" s="5">
        <f>COUNTIF(C2:C24,"&lt;0.589")-COUNTIF(C2:C24,"&lt;0.572")</f>
        <v>1</v>
      </c>
    </row>
    <row r="40" spans="3:9">
      <c r="C40" s="5" t="s">
        <v>51</v>
      </c>
      <c r="D40" s="5">
        <f>COUNTIF(C2:C25,"&lt;0.567")-COUNTIF(C2:C25,"&lt;0.553")</f>
        <v>1</v>
      </c>
      <c r="H40" s="5" t="s">
        <v>52</v>
      </c>
      <c r="I40" s="5">
        <f>COUNTIF(C2:C24,"&lt;0.606")-COUNTIF(C2:C24,"&lt;0.589")</f>
        <v>1</v>
      </c>
    </row>
    <row r="41" spans="3:9">
      <c r="C41" s="5" t="s">
        <v>53</v>
      </c>
      <c r="D41" s="5">
        <f>COUNTIF(C2:C25,"&lt;0.581")-COUNTIF(C2:C25,"&lt;0.567")</f>
        <v>1</v>
      </c>
      <c r="H41" s="5" t="s">
        <v>54</v>
      </c>
      <c r="I41" s="5">
        <f>COUNTIF(C2:C24,"&lt;0.623")-COUNTIF(C2:C24,"&lt;0.606")</f>
        <v>1</v>
      </c>
    </row>
    <row r="42" spans="3:9">
      <c r="C42" s="5" t="s">
        <v>55</v>
      </c>
      <c r="D42" s="5">
        <f>COUNTIF(C2:C25,"&lt;0.595")-COUNTIF(C2:C25,"&lt;0.581")</f>
        <v>1</v>
      </c>
      <c r="H42" s="5" t="s">
        <v>56</v>
      </c>
      <c r="I42" s="5">
        <f>COUNTIF(C2:C24,"&lt;0.64")-COUNTIF(C2:C24,"&lt;0.623")</f>
        <v>1</v>
      </c>
    </row>
    <row r="43" spans="3:9">
      <c r="C43" s="5" t="s">
        <v>57</v>
      </c>
      <c r="D43" s="5">
        <f>COUNTIF(C2:C25,"&lt;0.609")-COUNTIF(C2:C25,"&lt;0.595")</f>
        <v>2</v>
      </c>
      <c r="H43" s="5" t="s">
        <v>58</v>
      </c>
      <c r="I43" s="5">
        <f>COUNTIF(C2:C24,"&lt;0.657")-COUNTIF(C2:C24,"&lt;0.64")</f>
        <v>1</v>
      </c>
    </row>
    <row r="44" spans="3:9">
      <c r="C44" s="5" t="s">
        <v>59</v>
      </c>
      <c r="D44" s="5">
        <f>COUNTIF(C2:C25,"&lt;0.623")-COUNTIF(C2:C25,"&lt;0.609")</f>
        <v>0</v>
      </c>
      <c r="H44" s="5" t="s">
        <v>60</v>
      </c>
      <c r="I44" s="5">
        <f>COUNTIF(C2:C24,"&lt;0.674")-COUNTIF(C2:C24,"&lt;0.657")</f>
        <v>1</v>
      </c>
    </row>
    <row r="45" spans="3:9">
      <c r="C45" s="5" t="s">
        <v>61</v>
      </c>
      <c r="D45" s="5">
        <f>COUNTIF(C2:C25,"&lt;0.637")-COUNTIF(C2:C25,"&lt;0.623")</f>
        <v>1</v>
      </c>
      <c r="H45" s="5" t="s">
        <v>62</v>
      </c>
      <c r="I45" s="5">
        <f>COUNTIF(C2:C24,"&lt;0.691")-COUNTIF(C2:C24,"&lt;0.674")</f>
        <v>1</v>
      </c>
    </row>
    <row r="46" spans="3:9">
      <c r="C46" s="5" t="s">
        <v>63</v>
      </c>
      <c r="D46" s="5">
        <f>COUNTIF(C2:C25,"&lt;0.651")-COUNTIF(C2:C25,"&lt;0.637")</f>
        <v>1</v>
      </c>
      <c r="H46" s="5" t="s">
        <v>64</v>
      </c>
      <c r="I46" s="5">
        <f>COUNTIF(C2:C24,"&lt;0.708")-COUNTIF(C2:C24,"&lt;0.691")</f>
        <v>1</v>
      </c>
    </row>
    <row r="47" spans="3:9">
      <c r="C47" s="5" t="s">
        <v>65</v>
      </c>
      <c r="D47" s="5">
        <f>COUNTIF(C2:C25,"&lt;0.665")-COUNTIF(C2:C25,"&lt;0.651")</f>
        <v>1</v>
      </c>
      <c r="H47" s="5" t="s">
        <v>66</v>
      </c>
      <c r="I47" s="5">
        <f>COUNTIF(C2:C24,"&lt;0.725")-COUNTIF(C2:C24,"&lt;0.708")</f>
        <v>1</v>
      </c>
    </row>
    <row r="48" spans="3:9">
      <c r="C48" s="5" t="s">
        <v>67</v>
      </c>
      <c r="D48" s="5">
        <f>COUNTIF(C2:C25,"&lt;0.679")-COUNTIF(C2:C25,"&lt;0.665")</f>
        <v>1</v>
      </c>
      <c r="H48" s="5" t="s">
        <v>68</v>
      </c>
      <c r="I48" s="5">
        <f>COUNTIF(C2:C24,"&lt;0.742")-COUNTIF(C2:C24,"&lt;0.725")</f>
        <v>1</v>
      </c>
    </row>
    <row r="49" spans="3:9">
      <c r="C49" s="5" t="s">
        <v>69</v>
      </c>
      <c r="D49" s="5">
        <f>COUNTIF(C2:C25,"&lt;0.693")-COUNTIF(C2:C25,"&lt;0.679")</f>
        <v>0</v>
      </c>
      <c r="H49" s="5" t="s">
        <v>70</v>
      </c>
      <c r="I49" s="5">
        <f>COUNTIF(C2:C24,"&lt;0.759")-COUNTIF(C2:C24,"&lt;0.742")</f>
        <v>1</v>
      </c>
    </row>
    <row r="50" spans="3:9">
      <c r="C50" s="5" t="s">
        <v>71</v>
      </c>
      <c r="D50" s="5">
        <f>COUNTIF(C2:C25,"&lt;0.707")-COUNTIF(C2:C25,"&lt;0.693")</f>
        <v>0</v>
      </c>
      <c r="H50" s="5" t="s">
        <v>72</v>
      </c>
      <c r="I50" s="5">
        <f>COUNTIF(C2:C24,"&lt;0.776")-COUNTIF(C2:C24,"&lt;0.759")</f>
        <v>1</v>
      </c>
    </row>
    <row r="51" spans="3:9">
      <c r="C51" s="5" t="s">
        <v>73</v>
      </c>
      <c r="D51" s="5">
        <f>COUNTIF(C2:C25,"&lt;0.721")-COUNTIF(C2:C25,"&lt;0.707")</f>
        <v>2</v>
      </c>
      <c r="H51" s="5" t="s">
        <v>74</v>
      </c>
      <c r="I51" s="5">
        <f>COUNTIF(C2:C24,"&lt;0.793")-COUNTIF(C2:C24,"&lt;0.776")</f>
        <v>1</v>
      </c>
    </row>
    <row r="52" spans="3:9">
      <c r="C52" s="5" t="s">
        <v>75</v>
      </c>
      <c r="D52" s="5">
        <f>COUNTIF(C2:C25,"&lt;0.735")-COUNTIF(C2:C25,"&lt;0.721")</f>
        <v>1</v>
      </c>
      <c r="H52" s="5" t="s">
        <v>76</v>
      </c>
      <c r="I52" s="5">
        <f>COUNTIF(C2:C24,"&lt;0.81")-COUNTIF(C2:C24,"&lt;0.793")</f>
        <v>0</v>
      </c>
    </row>
    <row r="53" spans="3:9">
      <c r="C53" s="5" t="s">
        <v>77</v>
      </c>
      <c r="D53" s="5">
        <f>COUNTIF(C2:C25,"&lt;0.749")-COUNTIF(C2:C25,"&lt;0.735")</f>
        <v>1</v>
      </c>
      <c r="H53" s="5" t="s">
        <v>77</v>
      </c>
      <c r="I53" s="5">
        <f>COUNTIF(H2:H25,"&lt;0.749")-COUNTIF(H2:H25,"&lt;0.735")</f>
        <v>0</v>
      </c>
    </row>
    <row r="54" spans="3:9">
      <c r="C54" s="5" t="s">
        <v>78</v>
      </c>
      <c r="D54" s="5">
        <f>COUNTIF(C2:C25,"&lt;0.763")-COUNTIF(C2:C25,"&lt;0.749")</f>
        <v>0</v>
      </c>
      <c r="H54" s="5" t="s">
        <v>78</v>
      </c>
      <c r="I54" s="5">
        <f>COUNTIF(H2:H25,"&lt;0.763")-COUNTIF(H2:H25,"&lt;0.749")</f>
        <v>0</v>
      </c>
    </row>
    <row r="55" spans="3:9">
      <c r="C55" s="5" t="s">
        <v>79</v>
      </c>
      <c r="D55" s="5">
        <f>COUNTIF(C2:C25,"&lt;0.777")-COUNTIF(C2:C25,"&lt;0.763")</f>
        <v>1</v>
      </c>
      <c r="H55" s="5" t="s">
        <v>79</v>
      </c>
      <c r="I55" s="5">
        <f>COUNTIF(H2:H25,"&lt;0.777")-COUNTIF(H2:H25,"&lt;0.763")</f>
        <v>0</v>
      </c>
    </row>
    <row r="56" spans="3:9">
      <c r="C56" s="5" t="s">
        <v>80</v>
      </c>
      <c r="D56" s="5">
        <f>COUNTIF(C2:C25,"&lt;0.791")-COUNTIF(C2:C25,"&lt;0.777")</f>
        <v>1</v>
      </c>
      <c r="H56" s="5" t="s">
        <v>80</v>
      </c>
      <c r="I56" s="5">
        <f>COUNTIF(H2:H25,"&lt;0.791")-COUNTIF(H2:H25,"&lt;0.777")</f>
        <v>0</v>
      </c>
    </row>
    <row r="57" spans="3:9">
      <c r="C57" s="5" t="s">
        <v>81</v>
      </c>
      <c r="D57" s="5">
        <f>COUNTIF(C2:C25,"&lt;0.805")-COUNTIF(C2:C25,"&lt;0.791")</f>
        <v>0</v>
      </c>
      <c r="H57" s="5" t="s">
        <v>81</v>
      </c>
      <c r="I57" s="5">
        <f>COUNTIF(H2:H25,"&lt;0.805")-COUNTIF(H2:H25,"&lt;0.791")</f>
        <v>0</v>
      </c>
    </row>
    <row r="58" spans="3:9">
      <c r="C58" s="5" t="s">
        <v>82</v>
      </c>
      <c r="D58" s="5">
        <f>COUNTIF(C2:C25,"&lt;0.819")-COUNTIF(C2:C25,"&lt;0.805")</f>
        <v>0</v>
      </c>
      <c r="H58" s="5" t="s">
        <v>82</v>
      </c>
      <c r="I58" s="5">
        <f>COUNTIF(H2:H25,"&lt;0.819")-COUNTIF(H2:H25,"&lt;0.805")</f>
        <v>0</v>
      </c>
    </row>
    <row r="59" spans="3:9">
      <c r="C59" s="5" t="s">
        <v>83</v>
      </c>
      <c r="D59" s="5">
        <f>COUNTIF(C2:C25,"&lt;0.833")-COUNTIF(C2:C25,"&lt;0.819")</f>
        <v>0</v>
      </c>
      <c r="H59" s="5" t="s">
        <v>83</v>
      </c>
      <c r="I59" s="5">
        <f>COUNTIF(H2:H25,"&lt;0.833")-COUNTIF(H2:H25,"&lt;0.819")</f>
        <v>0</v>
      </c>
    </row>
    <row r="60" spans="3:9">
      <c r="C60" s="5" t="s">
        <v>84</v>
      </c>
      <c r="D60" s="5">
        <f>COUNTIF(C2:C24,"&lt;0.847")-COUNTIF(C2:C24,"&lt;0.833")</f>
        <v>0</v>
      </c>
      <c r="H60" s="5" t="s">
        <v>84</v>
      </c>
      <c r="I60" s="5">
        <f>COUNTIF(H2:H24,"&lt;0.847")-COUNTIF(H2:H24,"&lt;0.833")</f>
        <v>0</v>
      </c>
    </row>
  </sheetData>
  <pageMargins left="0.75" right="0.75" top="1" bottom="1" header="0.5" footer="0.5"/>
  <headerFooter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9"/>
  <sheetViews>
    <sheetView topLeftCell="A13" workbookViewId="0">
      <selection activeCell="A1" sqref="$A1:$XFD59"/>
    </sheetView>
  </sheetViews>
  <sheetFormatPr defaultColWidth="8.89166666666667" defaultRowHeight="13.5"/>
  <cols>
    <col min="3" max="4" width="12.8916666666667"/>
    <col min="10" max="14" width="12.8916666666667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="2" customFormat="1" spans="1:14">
      <c r="A2" s="10">
        <v>0</v>
      </c>
      <c r="B2" s="36">
        <v>0</v>
      </c>
      <c r="C2" s="36">
        <v>0.385983467102051</v>
      </c>
      <c r="D2" s="36">
        <v>0.400498867034912</v>
      </c>
      <c r="E2" s="36">
        <v>10</v>
      </c>
      <c r="F2" s="36">
        <v>4</v>
      </c>
      <c r="G2" s="36">
        <v>0</v>
      </c>
      <c r="H2" s="36">
        <v>6</v>
      </c>
      <c r="I2" s="36">
        <v>1</v>
      </c>
      <c r="J2" s="36">
        <v>0.714285714285714</v>
      </c>
      <c r="K2" s="36">
        <v>0.833333333333333</v>
      </c>
      <c r="L2" s="36">
        <v>0.4</v>
      </c>
      <c r="M2" s="36">
        <v>0.6</v>
      </c>
      <c r="N2" s="36">
        <v>0.8</v>
      </c>
    </row>
    <row r="3" s="2" customFormat="1" spans="1:14">
      <c r="A3" s="10">
        <v>1</v>
      </c>
      <c r="B3" s="36">
        <v>1</v>
      </c>
      <c r="C3" s="36">
        <v>0.408030271530151</v>
      </c>
      <c r="D3" s="36">
        <v>0.0389866828918457</v>
      </c>
      <c r="E3" s="36">
        <v>10</v>
      </c>
      <c r="F3" s="36">
        <v>4</v>
      </c>
      <c r="G3" s="36">
        <v>0</v>
      </c>
      <c r="H3" s="36">
        <v>6</v>
      </c>
      <c r="I3" s="36">
        <v>1</v>
      </c>
      <c r="J3" s="36">
        <v>0.714285714285714</v>
      </c>
      <c r="K3" s="36">
        <v>0.833333333333333</v>
      </c>
      <c r="L3" s="36">
        <v>0.4</v>
      </c>
      <c r="M3" s="36">
        <v>0.6</v>
      </c>
      <c r="N3" s="36">
        <v>0.8</v>
      </c>
    </row>
    <row r="4" s="2" customFormat="1" spans="1:14">
      <c r="A4" s="10">
        <v>87</v>
      </c>
      <c r="B4" s="11">
        <v>87</v>
      </c>
      <c r="C4" s="11">
        <v>0.426350593566894</v>
      </c>
      <c r="D4" s="11">
        <v>0.0639957189559937</v>
      </c>
      <c r="E4" s="11">
        <v>10</v>
      </c>
      <c r="F4" s="11">
        <v>7</v>
      </c>
      <c r="G4" s="11">
        <v>0</v>
      </c>
      <c r="H4" s="11">
        <v>3</v>
      </c>
      <c r="I4" s="11">
        <v>1</v>
      </c>
      <c r="J4" s="11">
        <v>0.588235294117647</v>
      </c>
      <c r="K4" s="11">
        <v>0.740740740740741</v>
      </c>
      <c r="L4" s="11">
        <v>0.7</v>
      </c>
      <c r="M4" s="11">
        <v>0.3</v>
      </c>
      <c r="N4" s="11">
        <v>0.65</v>
      </c>
    </row>
    <row r="5" s="2" customFormat="1" spans="1:14">
      <c r="A5" s="10">
        <v>70</v>
      </c>
      <c r="B5" s="11">
        <v>70</v>
      </c>
      <c r="C5" s="11">
        <v>0.448178768157959</v>
      </c>
      <c r="D5" s="11">
        <v>0.033928632736206</v>
      </c>
      <c r="E5" s="11">
        <v>10</v>
      </c>
      <c r="F5" s="11">
        <v>5</v>
      </c>
      <c r="G5" s="11">
        <v>0</v>
      </c>
      <c r="H5" s="11">
        <v>5</v>
      </c>
      <c r="I5" s="11">
        <v>1</v>
      </c>
      <c r="J5" s="11">
        <v>0.666666666666667</v>
      </c>
      <c r="K5" s="11">
        <v>0.8</v>
      </c>
      <c r="L5" s="11">
        <v>0.5</v>
      </c>
      <c r="M5" s="11">
        <v>0.5</v>
      </c>
      <c r="N5" s="11">
        <v>0.75</v>
      </c>
    </row>
    <row r="6" s="2" customFormat="1" spans="1:14">
      <c r="A6" s="10">
        <v>24</v>
      </c>
      <c r="B6" s="11">
        <v>24</v>
      </c>
      <c r="C6" s="11">
        <v>0.466872215270996</v>
      </c>
      <c r="D6" s="11">
        <v>0.0282845497131348</v>
      </c>
      <c r="E6" s="11">
        <v>10</v>
      </c>
      <c r="F6" s="11">
        <v>8</v>
      </c>
      <c r="G6" s="11">
        <v>0</v>
      </c>
      <c r="H6" s="11">
        <v>2</v>
      </c>
      <c r="I6" s="11">
        <v>1</v>
      </c>
      <c r="J6" s="11">
        <v>0.555555555555556</v>
      </c>
      <c r="K6" s="11">
        <v>0.714285714285714</v>
      </c>
      <c r="L6" s="11">
        <v>0.8</v>
      </c>
      <c r="M6" s="11">
        <v>0.2</v>
      </c>
      <c r="N6" s="11">
        <v>0.6</v>
      </c>
    </row>
    <row r="7" customFormat="1" spans="1:14">
      <c r="A7" s="6">
        <v>29</v>
      </c>
      <c r="B7" s="7">
        <v>29</v>
      </c>
      <c r="C7" s="7">
        <v>0.47124719619751</v>
      </c>
      <c r="D7" s="7">
        <v>0.0666677951812744</v>
      </c>
      <c r="E7" s="7">
        <v>10</v>
      </c>
      <c r="F7" s="7">
        <v>4</v>
      </c>
      <c r="G7" s="7">
        <v>0</v>
      </c>
      <c r="H7" s="7">
        <v>6</v>
      </c>
      <c r="I7" s="7">
        <v>1</v>
      </c>
      <c r="J7" s="7">
        <v>0.714285714285714</v>
      </c>
      <c r="K7" s="7">
        <v>0.833333333333333</v>
      </c>
      <c r="L7" s="7">
        <v>0.4</v>
      </c>
      <c r="M7" s="7">
        <v>0.6</v>
      </c>
      <c r="N7" s="7">
        <v>0.8</v>
      </c>
    </row>
    <row r="8" s="3" customFormat="1" spans="1:14">
      <c r="A8" s="22">
        <v>85</v>
      </c>
      <c r="B8" s="23">
        <v>85</v>
      </c>
      <c r="C8" s="23">
        <v>0.517606735229492</v>
      </c>
      <c r="D8" s="23">
        <v>0.0504281520843506</v>
      </c>
      <c r="E8" s="23">
        <v>10</v>
      </c>
      <c r="F8" s="23">
        <v>6</v>
      </c>
      <c r="G8" s="23">
        <v>0</v>
      </c>
      <c r="H8" s="23">
        <v>4</v>
      </c>
      <c r="I8" s="23">
        <v>1</v>
      </c>
      <c r="J8" s="23">
        <v>0.625</v>
      </c>
      <c r="K8" s="23">
        <v>0.769230769230769</v>
      </c>
      <c r="L8" s="23">
        <v>0.6</v>
      </c>
      <c r="M8" s="23">
        <v>0.4</v>
      </c>
      <c r="N8" s="23">
        <v>0.7</v>
      </c>
    </row>
    <row r="9" s="2" customFormat="1" spans="1:14">
      <c r="A9" s="10">
        <v>97</v>
      </c>
      <c r="B9" s="11">
        <v>97</v>
      </c>
      <c r="C9" s="11">
        <v>0.535357475280762</v>
      </c>
      <c r="D9" s="11">
        <v>0.0481466054916382</v>
      </c>
      <c r="E9" s="11">
        <v>10</v>
      </c>
      <c r="F9" s="11">
        <v>7</v>
      </c>
      <c r="G9" s="11">
        <v>0</v>
      </c>
      <c r="H9" s="11">
        <v>3</v>
      </c>
      <c r="I9" s="11">
        <v>1</v>
      </c>
      <c r="J9" s="11">
        <v>0.588235294117647</v>
      </c>
      <c r="K9" s="11">
        <v>0.740740740740741</v>
      </c>
      <c r="L9" s="11">
        <v>0.7</v>
      </c>
      <c r="M9" s="11">
        <v>0.3</v>
      </c>
      <c r="N9" s="11">
        <v>0.65</v>
      </c>
    </row>
    <row r="10" s="26" customFormat="1" spans="1:14">
      <c r="A10" s="27">
        <v>73</v>
      </c>
      <c r="B10" s="28">
        <v>73</v>
      </c>
      <c r="C10" s="28">
        <v>0.548654079437256</v>
      </c>
      <c r="D10" s="28">
        <v>0.0963666439056396</v>
      </c>
      <c r="E10" s="28">
        <v>10</v>
      </c>
      <c r="F10" s="28">
        <v>3</v>
      </c>
      <c r="G10" s="28">
        <v>0</v>
      </c>
      <c r="H10" s="28">
        <v>7</v>
      </c>
      <c r="I10" s="28">
        <v>1</v>
      </c>
      <c r="J10" s="28">
        <v>0.769230769230769</v>
      </c>
      <c r="K10" s="28">
        <v>0.869565217391304</v>
      </c>
      <c r="L10" s="28">
        <v>0.3</v>
      </c>
      <c r="M10" s="28">
        <v>0.7</v>
      </c>
      <c r="N10" s="28">
        <v>0.85</v>
      </c>
    </row>
    <row r="11" s="26" customFormat="1" spans="1:14">
      <c r="A11" s="27">
        <v>35</v>
      </c>
      <c r="B11" s="28">
        <v>35</v>
      </c>
      <c r="C11" s="28">
        <v>0.560801029205322</v>
      </c>
      <c r="D11" s="28">
        <v>0.0492334365844727</v>
      </c>
      <c r="E11" s="28">
        <v>10</v>
      </c>
      <c r="F11" s="28">
        <v>5</v>
      </c>
      <c r="G11" s="28">
        <v>0</v>
      </c>
      <c r="H11" s="28">
        <v>5</v>
      </c>
      <c r="I11" s="28">
        <v>1</v>
      </c>
      <c r="J11" s="28">
        <v>0.666666666666667</v>
      </c>
      <c r="K11" s="28">
        <v>0.8</v>
      </c>
      <c r="L11" s="28">
        <v>0.5</v>
      </c>
      <c r="M11" s="28">
        <v>0.5</v>
      </c>
      <c r="N11" s="28">
        <v>0.75</v>
      </c>
    </row>
    <row r="12" s="2" customFormat="1" spans="1:14">
      <c r="A12" s="10">
        <v>39</v>
      </c>
      <c r="B12" s="11">
        <v>39</v>
      </c>
      <c r="C12" s="11">
        <v>0.573268890380859</v>
      </c>
      <c r="D12" s="11">
        <v>0.126465439796448</v>
      </c>
      <c r="E12" s="11">
        <v>10</v>
      </c>
      <c r="F12" s="11">
        <v>6</v>
      </c>
      <c r="G12" s="11">
        <v>0</v>
      </c>
      <c r="H12" s="11">
        <v>4</v>
      </c>
      <c r="I12" s="11">
        <v>1</v>
      </c>
      <c r="J12" s="11">
        <v>0.625</v>
      </c>
      <c r="K12" s="11">
        <v>0.769230769230769</v>
      </c>
      <c r="L12" s="11">
        <v>0.6</v>
      </c>
      <c r="M12" s="11">
        <v>0.4</v>
      </c>
      <c r="N12" s="11">
        <v>0.7</v>
      </c>
    </row>
    <row r="13" s="3" customFormat="1" spans="1:14">
      <c r="A13" s="22">
        <v>4</v>
      </c>
      <c r="B13" s="23">
        <v>4</v>
      </c>
      <c r="C13" s="23">
        <v>0.600152254104614</v>
      </c>
      <c r="D13" s="23">
        <v>0.0940033197402954</v>
      </c>
      <c r="E13" s="23">
        <v>10</v>
      </c>
      <c r="F13" s="23">
        <v>8</v>
      </c>
      <c r="G13" s="23">
        <v>0</v>
      </c>
      <c r="H13" s="23">
        <v>2</v>
      </c>
      <c r="I13" s="23">
        <v>1</v>
      </c>
      <c r="J13" s="23">
        <v>0.555555555555556</v>
      </c>
      <c r="K13" s="23">
        <v>0.714285714285714</v>
      </c>
      <c r="L13" s="23">
        <v>0.8</v>
      </c>
      <c r="M13" s="23">
        <v>0.2</v>
      </c>
      <c r="N13" s="23">
        <v>0.6</v>
      </c>
    </row>
    <row r="14" s="2" customFormat="1" spans="1:14">
      <c r="A14" s="10">
        <v>88</v>
      </c>
      <c r="B14" s="11">
        <v>88</v>
      </c>
      <c r="C14" s="11">
        <v>0.608068227767944</v>
      </c>
      <c r="D14" s="11">
        <v>0.0860852003097534</v>
      </c>
      <c r="E14" s="11">
        <v>10</v>
      </c>
      <c r="F14" s="11">
        <v>8</v>
      </c>
      <c r="G14" s="11">
        <v>0</v>
      </c>
      <c r="H14" s="11">
        <v>2</v>
      </c>
      <c r="I14" s="11">
        <v>1</v>
      </c>
      <c r="J14" s="11">
        <v>0.555555555555556</v>
      </c>
      <c r="K14" s="11">
        <v>0.714285714285714</v>
      </c>
      <c r="L14" s="11">
        <v>0.8</v>
      </c>
      <c r="M14" s="11">
        <v>0.2</v>
      </c>
      <c r="N14" s="11">
        <v>0.6</v>
      </c>
    </row>
    <row r="15" s="3" customFormat="1" spans="1:14">
      <c r="A15" s="22">
        <v>38</v>
      </c>
      <c r="B15" s="23">
        <v>38</v>
      </c>
      <c r="C15" s="23">
        <v>0.627801895141602</v>
      </c>
      <c r="D15" s="23">
        <v>0.0450423955917358</v>
      </c>
      <c r="E15" s="23">
        <v>10</v>
      </c>
      <c r="F15" s="23">
        <v>3</v>
      </c>
      <c r="G15" s="23">
        <v>0</v>
      </c>
      <c r="H15" s="23">
        <v>7</v>
      </c>
      <c r="I15" s="23">
        <v>1</v>
      </c>
      <c r="J15" s="23">
        <v>0.769230769230769</v>
      </c>
      <c r="K15" s="23">
        <v>0.869565217391304</v>
      </c>
      <c r="L15" s="23">
        <v>0.3</v>
      </c>
      <c r="M15" s="23">
        <v>0.7</v>
      </c>
      <c r="N15" s="23">
        <v>0.85</v>
      </c>
    </row>
    <row r="16" s="35" customFormat="1" spans="1:14">
      <c r="A16" s="37">
        <v>41</v>
      </c>
      <c r="B16" s="38">
        <v>41</v>
      </c>
      <c r="C16" s="38">
        <v>0.649533748626709</v>
      </c>
      <c r="D16" s="38">
        <v>0.0536892414093018</v>
      </c>
      <c r="E16" s="38">
        <v>10</v>
      </c>
      <c r="F16" s="38">
        <v>4</v>
      </c>
      <c r="G16" s="38">
        <v>0</v>
      </c>
      <c r="H16" s="38">
        <v>6</v>
      </c>
      <c r="I16" s="38">
        <v>1</v>
      </c>
      <c r="J16" s="38">
        <v>0.714285714285714</v>
      </c>
      <c r="K16" s="38">
        <v>0.833333333333333</v>
      </c>
      <c r="L16" s="38">
        <v>0.4</v>
      </c>
      <c r="M16" s="38">
        <v>0.6</v>
      </c>
      <c r="N16" s="38">
        <v>0.8</v>
      </c>
    </row>
    <row r="17" s="21" customFormat="1" spans="1:14">
      <c r="A17" s="24">
        <v>13</v>
      </c>
      <c r="B17" s="25">
        <v>13</v>
      </c>
      <c r="C17" s="25">
        <v>0.658955097198486</v>
      </c>
      <c r="D17" s="25">
        <v>0.0644017457962036</v>
      </c>
      <c r="E17" s="25">
        <v>10</v>
      </c>
      <c r="F17" s="25">
        <v>5</v>
      </c>
      <c r="G17" s="25">
        <v>0</v>
      </c>
      <c r="H17" s="25">
        <v>5</v>
      </c>
      <c r="I17" s="25">
        <v>1</v>
      </c>
      <c r="J17" s="25">
        <v>0.666666666666667</v>
      </c>
      <c r="K17" s="25">
        <v>0.8</v>
      </c>
      <c r="L17" s="25">
        <v>0.5</v>
      </c>
      <c r="M17" s="25">
        <v>0.5</v>
      </c>
      <c r="N17" s="25">
        <v>0.75</v>
      </c>
    </row>
    <row r="18" s="26" customFormat="1" spans="1:14">
      <c r="A18" s="27">
        <v>86</v>
      </c>
      <c r="B18" s="28">
        <v>86</v>
      </c>
      <c r="C18" s="28">
        <v>0.676200747489929</v>
      </c>
      <c r="D18" s="28">
        <v>0.147956132888794</v>
      </c>
      <c r="E18" s="28">
        <v>10</v>
      </c>
      <c r="F18" s="28">
        <v>6</v>
      </c>
      <c r="G18" s="28">
        <v>0</v>
      </c>
      <c r="H18" s="28">
        <v>4</v>
      </c>
      <c r="I18" s="28">
        <v>1</v>
      </c>
      <c r="J18" s="28">
        <v>0.625</v>
      </c>
      <c r="K18" s="28">
        <v>0.769230769230769</v>
      </c>
      <c r="L18" s="28">
        <v>0.6</v>
      </c>
      <c r="M18" s="28">
        <v>0.4</v>
      </c>
      <c r="N18" s="28">
        <v>0.7</v>
      </c>
    </row>
    <row r="19" s="3" customFormat="1" spans="1:14">
      <c r="A19" s="22">
        <v>68</v>
      </c>
      <c r="B19" s="23">
        <v>68</v>
      </c>
      <c r="C19" s="23">
        <v>0.707603454589844</v>
      </c>
      <c r="D19" s="23">
        <v>0.0820735692977905</v>
      </c>
      <c r="E19" s="23">
        <v>10</v>
      </c>
      <c r="F19" s="23">
        <v>7</v>
      </c>
      <c r="G19" s="23">
        <v>0</v>
      </c>
      <c r="H19" s="23">
        <v>3</v>
      </c>
      <c r="I19" s="23">
        <v>1</v>
      </c>
      <c r="J19" s="23">
        <v>0.588235294117647</v>
      </c>
      <c r="K19" s="23">
        <v>0.740740740740741</v>
      </c>
      <c r="L19" s="23">
        <v>0.7</v>
      </c>
      <c r="M19" s="23">
        <v>0.3</v>
      </c>
      <c r="N19" s="23">
        <v>0.65</v>
      </c>
    </row>
    <row r="20" s="26" customFormat="1" spans="1:14">
      <c r="A20" s="27">
        <v>7</v>
      </c>
      <c r="B20" s="28">
        <v>7</v>
      </c>
      <c r="C20" s="28">
        <v>0.710409045219421</v>
      </c>
      <c r="D20" s="28">
        <v>0.056043267250061</v>
      </c>
      <c r="E20" s="28">
        <v>10</v>
      </c>
      <c r="F20" s="28">
        <v>4</v>
      </c>
      <c r="G20" s="28">
        <v>0</v>
      </c>
      <c r="H20" s="28">
        <v>6</v>
      </c>
      <c r="I20" s="28">
        <v>1</v>
      </c>
      <c r="J20" s="28">
        <v>0.714285714285714</v>
      </c>
      <c r="K20" s="28">
        <v>0.833333333333333</v>
      </c>
      <c r="L20" s="28">
        <v>0.4</v>
      </c>
      <c r="M20" s="28">
        <v>0.6</v>
      </c>
      <c r="N20" s="28">
        <v>0.8</v>
      </c>
    </row>
    <row r="21" spans="1:14">
      <c r="A21" s="6">
        <v>54</v>
      </c>
      <c r="B21" s="7">
        <v>54</v>
      </c>
      <c r="C21" s="7">
        <v>0.727168083190918</v>
      </c>
      <c r="D21" s="7">
        <v>0.0995856523513794</v>
      </c>
      <c r="E21" s="7">
        <v>10</v>
      </c>
      <c r="F21" s="7">
        <v>5</v>
      </c>
      <c r="G21" s="7">
        <v>0</v>
      </c>
      <c r="H21" s="7">
        <v>5</v>
      </c>
      <c r="I21" s="7">
        <v>1</v>
      </c>
      <c r="J21" s="7">
        <v>0.666666666666667</v>
      </c>
      <c r="K21" s="7">
        <v>0.8</v>
      </c>
      <c r="L21" s="7">
        <v>0.5</v>
      </c>
      <c r="M21" s="7">
        <v>0.5</v>
      </c>
      <c r="N21" s="7">
        <v>0.75</v>
      </c>
    </row>
    <row r="22" s="26" customFormat="1" spans="1:14">
      <c r="A22" s="27">
        <v>51</v>
      </c>
      <c r="B22" s="28">
        <v>51</v>
      </c>
      <c r="C22" s="28">
        <v>0.744209051132202</v>
      </c>
      <c r="D22" s="28">
        <v>0.144469022750854</v>
      </c>
      <c r="E22" s="28">
        <v>10</v>
      </c>
      <c r="F22" s="28">
        <v>6</v>
      </c>
      <c r="G22" s="28">
        <v>0</v>
      </c>
      <c r="H22" s="28">
        <v>4</v>
      </c>
      <c r="I22" s="28">
        <v>1</v>
      </c>
      <c r="J22" s="28">
        <v>0.625</v>
      </c>
      <c r="K22" s="28">
        <v>0.769230769230769</v>
      </c>
      <c r="L22" s="28">
        <v>0.6</v>
      </c>
      <c r="M22" s="28">
        <v>0.4</v>
      </c>
      <c r="N22" s="28">
        <v>0.7</v>
      </c>
    </row>
    <row r="23" s="3" customFormat="1" spans="1:14">
      <c r="A23" s="22">
        <v>52</v>
      </c>
      <c r="B23" s="23">
        <v>52</v>
      </c>
      <c r="C23" s="23">
        <v>0.76999843120575</v>
      </c>
      <c r="D23" s="23">
        <v>0.212963461875915</v>
      </c>
      <c r="E23" s="23">
        <v>10</v>
      </c>
      <c r="F23" s="23">
        <v>6</v>
      </c>
      <c r="G23" s="23">
        <v>0</v>
      </c>
      <c r="H23" s="23">
        <v>4</v>
      </c>
      <c r="I23" s="23">
        <v>1</v>
      </c>
      <c r="J23" s="23">
        <v>0.625</v>
      </c>
      <c r="K23" s="23">
        <v>0.769230769230769</v>
      </c>
      <c r="L23" s="23">
        <v>0.6</v>
      </c>
      <c r="M23" s="23">
        <v>0.4</v>
      </c>
      <c r="N23" s="23">
        <v>0.7</v>
      </c>
    </row>
    <row r="24" spans="3:14">
      <c r="C24" s="5">
        <f>AVERAGE(C2:C23)</f>
        <v>0.58283867077394</v>
      </c>
      <c r="D24" s="5">
        <f>AVERAGE(D2:D23)</f>
        <v>0.0949688878926363</v>
      </c>
      <c r="J24" s="5">
        <f>AVERAGE(J2:J23)</f>
        <v>0.651496787526199</v>
      </c>
      <c r="K24" s="5">
        <f>AVERAGE(K2:K23)</f>
        <v>0.787137741485568</v>
      </c>
      <c r="L24" s="5">
        <f>AVERAGE(L2:L23)</f>
        <v>0.55</v>
      </c>
      <c r="M24" s="5">
        <f>AVERAGE(M2:M23)</f>
        <v>0.45</v>
      </c>
      <c r="N24" s="5">
        <f>AVERAGE(N2:N23)</f>
        <v>0.725</v>
      </c>
    </row>
    <row r="26" spans="3:12">
      <c r="C26" s="12" t="s">
        <v>13</v>
      </c>
      <c r="D26" s="5" t="s">
        <v>14</v>
      </c>
      <c r="E26" s="5"/>
      <c r="H26" s="12" t="s">
        <v>13</v>
      </c>
      <c r="I26" s="5" t="s">
        <v>14</v>
      </c>
      <c r="J26" s="13" t="s">
        <v>26</v>
      </c>
      <c r="K26" s="14"/>
      <c r="L26" s="14"/>
    </row>
    <row r="27" s="14" customFormat="1" spans="3:10">
      <c r="C27" s="13" t="s">
        <v>27</v>
      </c>
      <c r="D27" s="13">
        <f>COUNTIF(C2:C23,"&lt;0.399")-COUNTIF(C2:C23,"&lt;0.385")</f>
        <v>1</v>
      </c>
      <c r="E27" s="13"/>
      <c r="H27" s="13" t="s">
        <v>28</v>
      </c>
      <c r="I27" s="13">
        <f>COUNTIF(C2:C23,"&lt;0.402")-COUNTIF(C2:C23,"&lt;0.385")</f>
        <v>1</v>
      </c>
      <c r="J27" s="15"/>
    </row>
    <row r="28" spans="3:13">
      <c r="C28" s="5" t="s">
        <v>29</v>
      </c>
      <c r="D28" s="5">
        <f>COUNTIF(C2:C23,"&lt;0.413")-COUNTIF(C2:C23,"&lt;0.399")</f>
        <v>1</v>
      </c>
      <c r="E28" s="5"/>
      <c r="H28" s="5" t="s">
        <v>30</v>
      </c>
      <c r="I28" s="5">
        <f>COUNTIF(C2:C23,"&lt;0.419")-COUNTIF(C2:C23,"&lt;0.402")</f>
        <v>1</v>
      </c>
      <c r="J28" s="15">
        <v>0.04</v>
      </c>
      <c r="K28" s="14">
        <v>-20</v>
      </c>
      <c r="L28" s="14">
        <v>480</v>
      </c>
      <c r="M28" s="14">
        <v>24</v>
      </c>
    </row>
    <row r="29" s="14" customFormat="1" spans="3:13">
      <c r="C29" s="13" t="s">
        <v>31</v>
      </c>
      <c r="D29" s="13">
        <f>COUNTIF(C2:C23,"&lt;0.427")-COUNTIF(C2:C23,"&lt;0.413")</f>
        <v>1</v>
      </c>
      <c r="E29" s="13">
        <v>3</v>
      </c>
      <c r="F29" s="13">
        <v>2</v>
      </c>
      <c r="H29" s="13" t="s">
        <v>32</v>
      </c>
      <c r="I29" s="13">
        <f>COUNTIF(C2:C23,"&lt;0.436")-COUNTIF(C2:C23,"&lt;0.419")</f>
        <v>1</v>
      </c>
      <c r="J29" s="15">
        <v>0.08</v>
      </c>
      <c r="K29" s="14">
        <v>-40</v>
      </c>
      <c r="L29" s="14">
        <v>460</v>
      </c>
      <c r="M29" s="14">
        <v>23</v>
      </c>
    </row>
    <row r="30" s="14" customFormat="1" spans="3:13">
      <c r="C30" s="13" t="s">
        <v>33</v>
      </c>
      <c r="D30" s="13">
        <f>COUNTIF(C2:C23,"&lt;0.441")-COUNTIF(C2:C23,"&lt;0.427")</f>
        <v>0</v>
      </c>
      <c r="E30" s="13">
        <v>5</v>
      </c>
      <c r="F30" s="13">
        <v>5</v>
      </c>
      <c r="H30" s="13" t="s">
        <v>34</v>
      </c>
      <c r="I30" s="13">
        <f>COUNTIF(C2:C23,"&lt;0.453")-COUNTIF(C2:C23,"&lt;0.436")</f>
        <v>1</v>
      </c>
      <c r="J30" s="15">
        <v>0.12</v>
      </c>
      <c r="K30" s="14">
        <v>-60</v>
      </c>
      <c r="L30" s="14">
        <v>440</v>
      </c>
      <c r="M30" s="14">
        <v>22</v>
      </c>
    </row>
    <row r="31" s="14" customFormat="1" spans="3:13">
      <c r="C31" s="13" t="s">
        <v>35</v>
      </c>
      <c r="D31" s="13">
        <f>COUNTIF(C2:C23,"&lt;0.455")-COUNTIF(C2:C23,"&lt;0.441")</f>
        <v>1</v>
      </c>
      <c r="E31" s="13">
        <v>9</v>
      </c>
      <c r="F31" s="13">
        <v>7</v>
      </c>
      <c r="H31" s="13" t="s">
        <v>36</v>
      </c>
      <c r="I31" s="13">
        <f>COUNTIF(C2:C23,"&lt;0.47")-COUNTIF(C2:C23,"&lt;0.453")</f>
        <v>1</v>
      </c>
      <c r="J31" s="15">
        <v>0.16</v>
      </c>
      <c r="K31" s="18">
        <v>-80</v>
      </c>
      <c r="L31" s="18">
        <v>420</v>
      </c>
      <c r="M31" s="14">
        <v>21</v>
      </c>
    </row>
    <row r="32" s="14" customFormat="1" spans="3:9">
      <c r="C32" s="13" t="s">
        <v>37</v>
      </c>
      <c r="D32" s="13">
        <f>COUNTIF(C2:C23,"&lt;0.469")-COUNTIF(C2:C23,"&lt;0.455")</f>
        <v>1</v>
      </c>
      <c r="E32" s="13">
        <v>5</v>
      </c>
      <c r="F32" s="13">
        <v>5</v>
      </c>
      <c r="H32" s="13" t="s">
        <v>38</v>
      </c>
      <c r="I32" s="13">
        <f>COUNTIF(C2:C23,"&lt;0.487")-COUNTIF(C2:C23,"&lt;0.47")</f>
        <v>1</v>
      </c>
    </row>
    <row r="33" s="14" customFormat="1" spans="3:9">
      <c r="C33" s="13" t="s">
        <v>39</v>
      </c>
      <c r="D33" s="13">
        <f>COUNTIF(C2:C23,"&lt;0.483")-COUNTIF(C2:C23,"&lt;0.469")</f>
        <v>1</v>
      </c>
      <c r="E33" s="13">
        <v>3</v>
      </c>
      <c r="F33" s="13">
        <v>2</v>
      </c>
      <c r="H33" s="13" t="s">
        <v>40</v>
      </c>
      <c r="I33" s="13">
        <f>COUNTIF(C2:C23,"&lt;0.504")-COUNTIF(C2:C23,"&lt;0.487")</f>
        <v>0</v>
      </c>
    </row>
    <row r="34" spans="3:11">
      <c r="C34" s="5" t="s">
        <v>41</v>
      </c>
      <c r="D34" s="5">
        <f>COUNTIF(C2:C23,"&lt;0.497")-COUNTIF(C2:C23,"&lt;0.483")</f>
        <v>0</v>
      </c>
      <c r="E34" s="5"/>
      <c r="H34" s="5" t="s">
        <v>42</v>
      </c>
      <c r="I34" s="5">
        <f>COUNTIF(C2:C23,"&lt;0.521")-COUNTIF(C2:C23,"&lt;0.504")</f>
        <v>1</v>
      </c>
      <c r="J34" s="5">
        <v>0.57</v>
      </c>
      <c r="K34" s="5">
        <v>0.041</v>
      </c>
    </row>
    <row r="35" spans="3:11">
      <c r="C35" s="5" t="s">
        <v>43</v>
      </c>
      <c r="D35" s="5">
        <f>COUNTIF(C2:C23,"&lt;0.511")-COUNTIF(C2:C23,"&lt;0.497")</f>
        <v>0</v>
      </c>
      <c r="E35" s="5"/>
      <c r="H35" s="5" t="s">
        <v>44</v>
      </c>
      <c r="I35" s="5">
        <f>COUNTIF(C2:C23,"&lt;0.538")-COUNTIF(C2:C23,"&lt;0.521")</f>
        <v>1</v>
      </c>
      <c r="J35" s="5">
        <v>0.725</v>
      </c>
      <c r="K35" s="5">
        <v>0.076</v>
      </c>
    </row>
    <row r="36" spans="3:11">
      <c r="C36" s="5" t="s">
        <v>45</v>
      </c>
      <c r="D36" s="5">
        <f>COUNTIF(C2:C23,"&lt;0.525")-COUNTIF(C2:C23,"&lt;0.511")</f>
        <v>1</v>
      </c>
      <c r="E36" s="5"/>
      <c r="H36" s="5" t="s">
        <v>46</v>
      </c>
      <c r="I36" s="5">
        <f>COUNTIF(C2:C23,"&lt;0.555")-COUNTIF(C2:C23,"&lt;0.538")</f>
        <v>1</v>
      </c>
      <c r="J36" s="5">
        <v>0.801</v>
      </c>
      <c r="K36" s="5">
        <v>0.094</v>
      </c>
    </row>
    <row r="37" spans="3:9">
      <c r="C37" s="5" t="s">
        <v>47</v>
      </c>
      <c r="D37" s="5">
        <f>COUNTIF(C2:C23,"&lt;0.539")-COUNTIF(C2:C23,"&lt;0.525")</f>
        <v>1</v>
      </c>
      <c r="E37" s="5"/>
      <c r="H37" s="5" t="s">
        <v>48</v>
      </c>
      <c r="I37" s="5">
        <f>COUNTIF(C2:C23,"&lt;0.572")-COUNTIF(C2:C23,"&lt;0.555")</f>
        <v>1</v>
      </c>
    </row>
    <row r="38" spans="3:9">
      <c r="C38" s="5" t="s">
        <v>49</v>
      </c>
      <c r="D38" s="5">
        <f>COUNTIF(C2:C24,"&lt;0.553")-COUNTIF(C2:C24,"&lt;0.539")</f>
        <v>1</v>
      </c>
      <c r="H38" s="5" t="s">
        <v>50</v>
      </c>
      <c r="I38" s="5">
        <f>COUNTIF(C2:C23,"&lt;0.589")-COUNTIF(C2:C23,"&lt;0.572")</f>
        <v>1</v>
      </c>
    </row>
    <row r="39" spans="3:9">
      <c r="C39" s="5" t="s">
        <v>51</v>
      </c>
      <c r="D39" s="5">
        <f>COUNTIF(C2:C24,"&lt;0.567")-COUNTIF(C2:C24,"&lt;0.553")</f>
        <v>1</v>
      </c>
      <c r="H39" s="5" t="s">
        <v>52</v>
      </c>
      <c r="I39" s="5">
        <f>COUNTIF(C2:C23,"&lt;0.606")-COUNTIF(C2:C23,"&lt;0.589")</f>
        <v>1</v>
      </c>
    </row>
    <row r="40" spans="3:9">
      <c r="C40" s="5" t="s">
        <v>53</v>
      </c>
      <c r="D40" s="5">
        <f>COUNTIF(C2:C24,"&lt;0.581")-COUNTIF(C2:C24,"&lt;0.567")</f>
        <v>1</v>
      </c>
      <c r="H40" s="5" t="s">
        <v>54</v>
      </c>
      <c r="I40" s="5">
        <f>COUNTIF(C2:C23,"&lt;0.623")-COUNTIF(C2:C23,"&lt;0.606")</f>
        <v>1</v>
      </c>
    </row>
    <row r="41" spans="3:9">
      <c r="C41" s="5" t="s">
        <v>55</v>
      </c>
      <c r="D41" s="5">
        <f>COUNTIF(C2:C24,"&lt;0.595")-COUNTIF(C2:C24,"&lt;0.581")</f>
        <v>1</v>
      </c>
      <c r="H41" s="5" t="s">
        <v>56</v>
      </c>
      <c r="I41" s="5">
        <f>COUNTIF(C2:C23,"&lt;0.64")-COUNTIF(C2:C23,"&lt;0.623")</f>
        <v>1</v>
      </c>
    </row>
    <row r="42" spans="3:9">
      <c r="C42" s="5" t="s">
        <v>57</v>
      </c>
      <c r="D42" s="5">
        <f>COUNTIF(C2:C24,"&lt;0.609")-COUNTIF(C2:C24,"&lt;0.595")</f>
        <v>2</v>
      </c>
      <c r="H42" s="5" t="s">
        <v>58</v>
      </c>
      <c r="I42" s="5">
        <f>COUNTIF(C2:C23,"&lt;0.657")-COUNTIF(C2:C23,"&lt;0.64")</f>
        <v>1</v>
      </c>
    </row>
    <row r="43" spans="3:9">
      <c r="C43" s="5" t="s">
        <v>59</v>
      </c>
      <c r="D43" s="5">
        <f>COUNTIF(C2:C24,"&lt;0.623")-COUNTIF(C2:C24,"&lt;0.609")</f>
        <v>0</v>
      </c>
      <c r="H43" s="5" t="s">
        <v>60</v>
      </c>
      <c r="I43" s="5">
        <f>COUNTIF(C2:C23,"&lt;0.674")-COUNTIF(C2:C23,"&lt;0.657")</f>
        <v>1</v>
      </c>
    </row>
    <row r="44" spans="3:9">
      <c r="C44" s="5" t="s">
        <v>61</v>
      </c>
      <c r="D44" s="5">
        <f>COUNTIF(C2:C24,"&lt;0.637")-COUNTIF(C2:C24,"&lt;0.623")</f>
        <v>1</v>
      </c>
      <c r="H44" s="5" t="s">
        <v>62</v>
      </c>
      <c r="I44" s="5">
        <f>COUNTIF(C2:C23,"&lt;0.691")-COUNTIF(C2:C23,"&lt;0.674")</f>
        <v>1</v>
      </c>
    </row>
    <row r="45" spans="3:9">
      <c r="C45" s="5" t="s">
        <v>63</v>
      </c>
      <c r="D45" s="5">
        <f>COUNTIF(C2:C24,"&lt;0.651")-COUNTIF(C2:C24,"&lt;0.637")</f>
        <v>1</v>
      </c>
      <c r="H45" s="5" t="s">
        <v>64</v>
      </c>
      <c r="I45" s="5">
        <f>COUNTIF(C2:C23,"&lt;0.708")-COUNTIF(C2:C23,"&lt;0.691")</f>
        <v>1</v>
      </c>
    </row>
    <row r="46" spans="3:9">
      <c r="C46" s="5" t="s">
        <v>65</v>
      </c>
      <c r="D46" s="5">
        <f>COUNTIF(C2:C24,"&lt;0.665")-COUNTIF(C2:C24,"&lt;0.651")</f>
        <v>1</v>
      </c>
      <c r="H46" s="5" t="s">
        <v>66</v>
      </c>
      <c r="I46" s="5">
        <f>COUNTIF(C2:C23,"&lt;0.725")-COUNTIF(C2:C23,"&lt;0.708")</f>
        <v>1</v>
      </c>
    </row>
    <row r="47" spans="3:9">
      <c r="C47" s="5" t="s">
        <v>67</v>
      </c>
      <c r="D47" s="5">
        <f>COUNTIF(C2:C24,"&lt;0.679")-COUNTIF(C2:C24,"&lt;0.665")</f>
        <v>1</v>
      </c>
      <c r="H47" s="5" t="s">
        <v>68</v>
      </c>
      <c r="I47" s="5">
        <f>COUNTIF(C2:C23,"&lt;0.742")-COUNTIF(C2:C23,"&lt;0.725")</f>
        <v>1</v>
      </c>
    </row>
    <row r="48" spans="3:9">
      <c r="C48" s="5" t="s">
        <v>69</v>
      </c>
      <c r="D48" s="5">
        <f>COUNTIF(C2:C24,"&lt;0.693")-COUNTIF(C2:C24,"&lt;0.679")</f>
        <v>0</v>
      </c>
      <c r="H48" s="5" t="s">
        <v>70</v>
      </c>
      <c r="I48" s="5">
        <f>COUNTIF(C2:C23,"&lt;0.759")-COUNTIF(C2:C23,"&lt;0.742")</f>
        <v>1</v>
      </c>
    </row>
    <row r="49" spans="3:9">
      <c r="C49" s="5" t="s">
        <v>71</v>
      </c>
      <c r="D49" s="5">
        <f>COUNTIF(C2:C24,"&lt;0.707")-COUNTIF(C2:C24,"&lt;0.693")</f>
        <v>0</v>
      </c>
      <c r="H49" s="5" t="s">
        <v>72</v>
      </c>
      <c r="I49" s="5">
        <f>COUNTIF(C2:C23,"&lt;0.776")-COUNTIF(C2:C23,"&lt;0.759")</f>
        <v>1</v>
      </c>
    </row>
    <row r="50" spans="3:9">
      <c r="C50" s="5" t="s">
        <v>73</v>
      </c>
      <c r="D50" s="5">
        <f>COUNTIF(C2:C24,"&lt;0.721")-COUNTIF(C2:C24,"&lt;0.707")</f>
        <v>2</v>
      </c>
      <c r="H50" s="5" t="s">
        <v>74</v>
      </c>
      <c r="I50" s="5">
        <f>COUNTIF(C2:C23,"&lt;0.793")-COUNTIF(C2:C23,"&lt;0.776")</f>
        <v>0</v>
      </c>
    </row>
    <row r="51" spans="3:9">
      <c r="C51" s="5" t="s">
        <v>75</v>
      </c>
      <c r="D51" s="5">
        <f>COUNTIF(C2:C24,"&lt;0.735")-COUNTIF(C2:C24,"&lt;0.721")</f>
        <v>1</v>
      </c>
      <c r="H51" s="5" t="s">
        <v>76</v>
      </c>
      <c r="I51" s="5">
        <f>COUNTIF(C2:C23,"&lt;0.81")-COUNTIF(C2:C23,"&lt;0.793")</f>
        <v>0</v>
      </c>
    </row>
    <row r="52" spans="3:9">
      <c r="C52" s="5" t="s">
        <v>77</v>
      </c>
      <c r="D52" s="5">
        <f>COUNTIF(C2:C24,"&lt;0.749")-COUNTIF(C2:C24,"&lt;0.735")</f>
        <v>1</v>
      </c>
      <c r="H52" s="5" t="s">
        <v>77</v>
      </c>
      <c r="I52" s="5">
        <f>COUNTIF(H2:H24,"&lt;0.749")-COUNTIF(H2:H24,"&lt;0.735")</f>
        <v>0</v>
      </c>
    </row>
    <row r="53" spans="3:9">
      <c r="C53" s="5" t="s">
        <v>78</v>
      </c>
      <c r="D53" s="5">
        <f>COUNTIF(C2:C24,"&lt;0.763")-COUNTIF(C2:C24,"&lt;0.749")</f>
        <v>0</v>
      </c>
      <c r="H53" s="5" t="s">
        <v>78</v>
      </c>
      <c r="I53" s="5">
        <f>COUNTIF(H2:H24,"&lt;0.763")-COUNTIF(H2:H24,"&lt;0.749")</f>
        <v>0</v>
      </c>
    </row>
    <row r="54" spans="3:9">
      <c r="C54" s="5" t="s">
        <v>79</v>
      </c>
      <c r="D54" s="5">
        <f>COUNTIF(C2:C24,"&lt;0.777")-COUNTIF(C2:C24,"&lt;0.763")</f>
        <v>1</v>
      </c>
      <c r="H54" s="5" t="s">
        <v>79</v>
      </c>
      <c r="I54" s="5">
        <f>COUNTIF(H2:H24,"&lt;0.777")-COUNTIF(H2:H24,"&lt;0.763")</f>
        <v>0</v>
      </c>
    </row>
    <row r="55" spans="3:9">
      <c r="C55" s="5" t="s">
        <v>80</v>
      </c>
      <c r="D55" s="5">
        <f>COUNTIF(C2:C24,"&lt;0.791")-COUNTIF(C2:C24,"&lt;0.777")</f>
        <v>0</v>
      </c>
      <c r="H55" s="5" t="s">
        <v>80</v>
      </c>
      <c r="I55" s="5">
        <f>COUNTIF(H2:H24,"&lt;0.791")-COUNTIF(H2:H24,"&lt;0.777")</f>
        <v>0</v>
      </c>
    </row>
    <row r="56" spans="3:9">
      <c r="C56" s="5" t="s">
        <v>81</v>
      </c>
      <c r="D56" s="5">
        <f>COUNTIF(C2:C24,"&lt;0.805")-COUNTIF(C2:C24,"&lt;0.791")</f>
        <v>0</v>
      </c>
      <c r="H56" s="5" t="s">
        <v>81</v>
      </c>
      <c r="I56" s="5">
        <f>COUNTIF(H2:H24,"&lt;0.805")-COUNTIF(H2:H24,"&lt;0.791")</f>
        <v>0</v>
      </c>
    </row>
    <row r="57" spans="3:9">
      <c r="C57" s="5" t="s">
        <v>82</v>
      </c>
      <c r="D57" s="5">
        <f>COUNTIF(C2:C24,"&lt;0.819")-COUNTIF(C2:C24,"&lt;0.805")</f>
        <v>0</v>
      </c>
      <c r="H57" s="5" t="s">
        <v>82</v>
      </c>
      <c r="I57" s="5">
        <f>COUNTIF(H2:H24,"&lt;0.819")-COUNTIF(H2:H24,"&lt;0.805")</f>
        <v>0</v>
      </c>
    </row>
    <row r="58" spans="3:9">
      <c r="C58" s="5" t="s">
        <v>83</v>
      </c>
      <c r="D58" s="5">
        <f>COUNTIF(C2:C24,"&lt;0.833")-COUNTIF(C2:C24,"&lt;0.819")</f>
        <v>0</v>
      </c>
      <c r="H58" s="5" t="s">
        <v>83</v>
      </c>
      <c r="I58" s="5">
        <f>COUNTIF(H2:H24,"&lt;0.833")-COUNTIF(H2:H24,"&lt;0.819")</f>
        <v>0</v>
      </c>
    </row>
    <row r="59" spans="3:9">
      <c r="C59" s="5" t="s">
        <v>84</v>
      </c>
      <c r="D59" s="5">
        <f>COUNTIF(C2:C23,"&lt;0.847")-COUNTIF(C2:C23,"&lt;0.833")</f>
        <v>0</v>
      </c>
      <c r="H59" s="5" t="s">
        <v>84</v>
      </c>
      <c r="I59" s="5">
        <f>COUNTIF(H2:H23,"&lt;0.847")-COUNTIF(H2:H23,"&lt;0.833")</f>
        <v>0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0"/>
  <sheetViews>
    <sheetView workbookViewId="0">
      <selection activeCell="C29" sqref="C29:D33"/>
    </sheetView>
  </sheetViews>
  <sheetFormatPr defaultColWidth="9" defaultRowHeight="13.5"/>
  <cols>
    <col min="3" max="4" width="16.3833333333333" customWidth="1"/>
    <col min="10" max="11" width="12.6333333333333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>
      <c r="A2" s="6">
        <v>39</v>
      </c>
      <c r="B2" s="7">
        <v>39</v>
      </c>
      <c r="C2" s="7">
        <v>0.573268890380859</v>
      </c>
      <c r="D2" s="7">
        <v>0.126465439796448</v>
      </c>
      <c r="E2" s="7">
        <v>10</v>
      </c>
      <c r="F2" s="7">
        <v>6</v>
      </c>
      <c r="G2" s="7">
        <v>0</v>
      </c>
      <c r="H2" s="7">
        <v>4</v>
      </c>
      <c r="I2" s="7">
        <v>1</v>
      </c>
      <c r="J2" s="7">
        <v>0.625</v>
      </c>
      <c r="K2" s="7">
        <v>0.769230769230769</v>
      </c>
      <c r="L2" s="7">
        <v>0.6</v>
      </c>
      <c r="M2" s="7">
        <v>0.4</v>
      </c>
      <c r="N2" s="7">
        <v>0.7</v>
      </c>
    </row>
    <row r="3" spans="1:14">
      <c r="A3" s="6">
        <v>21</v>
      </c>
      <c r="B3" s="7">
        <v>21</v>
      </c>
      <c r="C3" s="7">
        <v>0.58139967918396</v>
      </c>
      <c r="D3" s="7">
        <v>0.0861740112304687</v>
      </c>
      <c r="E3" s="7">
        <v>10</v>
      </c>
      <c r="F3" s="7">
        <v>2</v>
      </c>
      <c r="G3" s="7">
        <v>0</v>
      </c>
      <c r="H3" s="7">
        <v>8</v>
      </c>
      <c r="I3" s="7">
        <v>1</v>
      </c>
      <c r="J3" s="7">
        <v>0.833333333333333</v>
      </c>
      <c r="K3" s="7">
        <v>0.909090909090909</v>
      </c>
      <c r="L3" s="7">
        <v>0.2</v>
      </c>
      <c r="M3" s="7">
        <v>0.8</v>
      </c>
      <c r="N3" s="7">
        <v>0.9</v>
      </c>
    </row>
    <row r="4" s="2" customFormat="1" spans="1:14">
      <c r="A4" s="10">
        <v>4</v>
      </c>
      <c r="B4" s="11">
        <v>4</v>
      </c>
      <c r="C4" s="11">
        <v>0.600152254104614</v>
      </c>
      <c r="D4" s="11">
        <v>0.0940033197402954</v>
      </c>
      <c r="E4" s="11">
        <v>10</v>
      </c>
      <c r="F4" s="11">
        <v>8</v>
      </c>
      <c r="G4" s="11">
        <v>0</v>
      </c>
      <c r="H4" s="11">
        <v>2</v>
      </c>
      <c r="I4" s="11">
        <v>1</v>
      </c>
      <c r="J4" s="11">
        <v>0.555555555555556</v>
      </c>
      <c r="K4" s="11">
        <v>0.714285714285714</v>
      </c>
      <c r="L4" s="11">
        <v>0.8</v>
      </c>
      <c r="M4" s="11">
        <v>0.2</v>
      </c>
      <c r="N4" s="11">
        <v>0.6</v>
      </c>
    </row>
    <row r="5" spans="1:14">
      <c r="A5" s="6">
        <v>31</v>
      </c>
      <c r="B5" s="7">
        <v>31</v>
      </c>
      <c r="C5" s="7">
        <v>0.662692546844482</v>
      </c>
      <c r="D5" s="7">
        <v>0.0293089151382446</v>
      </c>
      <c r="E5" s="7">
        <v>10</v>
      </c>
      <c r="F5" s="7">
        <v>6</v>
      </c>
      <c r="G5" s="7">
        <v>0</v>
      </c>
      <c r="H5" s="7">
        <v>4</v>
      </c>
      <c r="I5" s="7">
        <v>1</v>
      </c>
      <c r="J5" s="7">
        <v>0.625</v>
      </c>
      <c r="K5" s="7">
        <v>0.769230769230769</v>
      </c>
      <c r="L5" s="7">
        <v>0.6</v>
      </c>
      <c r="M5" s="7">
        <v>0.4</v>
      </c>
      <c r="N5" s="7">
        <v>0.7</v>
      </c>
    </row>
    <row r="6" spans="1:14">
      <c r="A6" s="6">
        <v>77</v>
      </c>
      <c r="B6" s="7">
        <v>77</v>
      </c>
      <c r="C6" s="7">
        <v>0.663548707962036</v>
      </c>
      <c r="D6" s="7">
        <v>0.0263123512268066</v>
      </c>
      <c r="E6" s="7">
        <v>10</v>
      </c>
      <c r="F6" s="7">
        <v>7</v>
      </c>
      <c r="G6" s="7">
        <v>0</v>
      </c>
      <c r="H6" s="7">
        <v>3</v>
      </c>
      <c r="I6" s="7">
        <v>1</v>
      </c>
      <c r="J6" s="7">
        <v>0.588235294117647</v>
      </c>
      <c r="K6" s="7">
        <v>0.740740740740741</v>
      </c>
      <c r="L6" s="7">
        <v>0.7</v>
      </c>
      <c r="M6" s="7">
        <v>0.3</v>
      </c>
      <c r="N6" s="7">
        <v>0.65</v>
      </c>
    </row>
    <row r="7" spans="1:14">
      <c r="A7" s="6">
        <v>11</v>
      </c>
      <c r="B7" s="7">
        <v>11</v>
      </c>
      <c r="C7" s="7">
        <v>0.682506084442139</v>
      </c>
      <c r="D7" s="7">
        <v>0.0313220024108887</v>
      </c>
      <c r="E7" s="7">
        <v>10</v>
      </c>
      <c r="F7" s="7">
        <v>6</v>
      </c>
      <c r="G7" s="7">
        <v>0</v>
      </c>
      <c r="H7" s="7">
        <v>4</v>
      </c>
      <c r="I7" s="7">
        <v>1</v>
      </c>
      <c r="J7" s="7">
        <v>0.625</v>
      </c>
      <c r="K7" s="7">
        <v>0.769230769230769</v>
      </c>
      <c r="L7" s="7">
        <v>0.6</v>
      </c>
      <c r="M7" s="7">
        <v>0.4</v>
      </c>
      <c r="N7" s="7">
        <v>0.7</v>
      </c>
    </row>
    <row r="8" s="2" customFormat="1" spans="1:14">
      <c r="A8" s="10">
        <v>74</v>
      </c>
      <c r="B8" s="11">
        <v>74</v>
      </c>
      <c r="C8" s="11">
        <v>0.682772517204285</v>
      </c>
      <c r="D8" s="11">
        <v>0.0363733768463135</v>
      </c>
      <c r="E8" s="11">
        <v>10</v>
      </c>
      <c r="F8" s="11">
        <v>5</v>
      </c>
      <c r="G8" s="11">
        <v>0</v>
      </c>
      <c r="H8" s="11">
        <v>5</v>
      </c>
      <c r="I8" s="11">
        <v>1</v>
      </c>
      <c r="J8" s="11">
        <v>0.666666666666667</v>
      </c>
      <c r="K8" s="11">
        <v>0.8</v>
      </c>
      <c r="L8" s="11">
        <v>0.5</v>
      </c>
      <c r="M8" s="11">
        <v>0.5</v>
      </c>
      <c r="N8" s="11">
        <v>0.75</v>
      </c>
    </row>
    <row r="9" spans="1:14">
      <c r="A9" s="6">
        <v>45</v>
      </c>
      <c r="B9" s="7">
        <v>45</v>
      </c>
      <c r="C9" s="7">
        <v>0.688619375228882</v>
      </c>
      <c r="D9" s="7">
        <v>0.0580793619155884</v>
      </c>
      <c r="E9" s="7">
        <v>10</v>
      </c>
      <c r="F9" s="7">
        <v>5</v>
      </c>
      <c r="G9" s="7">
        <v>0</v>
      </c>
      <c r="H9" s="7">
        <v>5</v>
      </c>
      <c r="I9" s="7">
        <v>1</v>
      </c>
      <c r="J9" s="7">
        <v>0.666666666666667</v>
      </c>
      <c r="K9" s="7">
        <v>0.8</v>
      </c>
      <c r="L9" s="7">
        <v>0.5</v>
      </c>
      <c r="M9" s="7">
        <v>0.5</v>
      </c>
      <c r="N9" s="7">
        <v>0.75</v>
      </c>
    </row>
    <row r="10" spans="1:14">
      <c r="A10" s="6">
        <v>57</v>
      </c>
      <c r="B10" s="7">
        <v>57</v>
      </c>
      <c r="C10" s="7">
        <v>0.703205585479736</v>
      </c>
      <c r="D10" s="7">
        <v>0.0240179300308228</v>
      </c>
      <c r="E10" s="7">
        <v>10</v>
      </c>
      <c r="F10" s="7">
        <v>4</v>
      </c>
      <c r="G10" s="7">
        <v>0</v>
      </c>
      <c r="H10" s="7">
        <v>6</v>
      </c>
      <c r="I10" s="7">
        <v>1</v>
      </c>
      <c r="J10" s="7">
        <v>0.714285714285714</v>
      </c>
      <c r="K10" s="7">
        <v>0.833333333333333</v>
      </c>
      <c r="L10" s="7">
        <v>0.4</v>
      </c>
      <c r="M10" s="7">
        <v>0.6</v>
      </c>
      <c r="N10" s="7">
        <v>0.8</v>
      </c>
    </row>
    <row r="11" spans="1:14">
      <c r="A11" s="6">
        <v>84</v>
      </c>
      <c r="B11" s="7">
        <v>84</v>
      </c>
      <c r="C11" s="7">
        <v>0.710006833076477</v>
      </c>
      <c r="D11" s="7">
        <v>0.00908374786376953</v>
      </c>
      <c r="E11" s="7">
        <v>10</v>
      </c>
      <c r="F11" s="7">
        <v>5</v>
      </c>
      <c r="G11" s="7">
        <v>0</v>
      </c>
      <c r="H11" s="7">
        <v>5</v>
      </c>
      <c r="I11" s="7">
        <v>1</v>
      </c>
      <c r="J11" s="7">
        <v>0.666666666666667</v>
      </c>
      <c r="K11" s="7">
        <v>0.8</v>
      </c>
      <c r="L11" s="7">
        <v>0.5</v>
      </c>
      <c r="M11" s="7">
        <v>0.5</v>
      </c>
      <c r="N11" s="7">
        <v>0.75</v>
      </c>
    </row>
    <row r="12" spans="1:14">
      <c r="A12" s="6">
        <v>42</v>
      </c>
      <c r="B12" s="7">
        <v>42</v>
      </c>
      <c r="C12" s="7">
        <v>0.711386680603027</v>
      </c>
      <c r="D12" s="7">
        <v>0.0427869558334351</v>
      </c>
      <c r="E12" s="7">
        <v>10</v>
      </c>
      <c r="F12" s="7">
        <v>7</v>
      </c>
      <c r="G12" s="7">
        <v>0</v>
      </c>
      <c r="H12" s="7">
        <v>3</v>
      </c>
      <c r="I12" s="7">
        <v>1</v>
      </c>
      <c r="J12" s="7">
        <v>0.588235294117647</v>
      </c>
      <c r="K12" s="7">
        <v>0.740740740740741</v>
      </c>
      <c r="L12" s="7">
        <v>0.7</v>
      </c>
      <c r="M12" s="7">
        <v>0.3</v>
      </c>
      <c r="N12" s="7">
        <v>0.65</v>
      </c>
    </row>
    <row r="13" spans="1:14">
      <c r="A13" s="6">
        <v>67</v>
      </c>
      <c r="B13" s="7">
        <v>67</v>
      </c>
      <c r="C13" s="7">
        <v>0.726960897445679</v>
      </c>
      <c r="D13" s="7">
        <v>0.0244230031967163</v>
      </c>
      <c r="E13" s="7">
        <v>10</v>
      </c>
      <c r="F13" s="7">
        <v>7</v>
      </c>
      <c r="G13" s="7">
        <v>0</v>
      </c>
      <c r="H13" s="7">
        <v>3</v>
      </c>
      <c r="I13" s="7">
        <v>1</v>
      </c>
      <c r="J13" s="7">
        <v>0.588235294117647</v>
      </c>
      <c r="K13" s="7">
        <v>0.740740740740741</v>
      </c>
      <c r="L13" s="7">
        <v>0.7</v>
      </c>
      <c r="M13" s="7">
        <v>0.3</v>
      </c>
      <c r="N13" s="7">
        <v>0.65</v>
      </c>
    </row>
    <row r="14" spans="1:14">
      <c r="A14" s="6">
        <v>27</v>
      </c>
      <c r="B14" s="7">
        <v>27</v>
      </c>
      <c r="C14" s="7">
        <v>0.728627681732178</v>
      </c>
      <c r="D14" s="7">
        <v>0.0502829551696777</v>
      </c>
      <c r="E14" s="7">
        <v>10</v>
      </c>
      <c r="F14" s="7">
        <v>6</v>
      </c>
      <c r="G14" s="7">
        <v>0</v>
      </c>
      <c r="H14" s="7">
        <v>4</v>
      </c>
      <c r="I14" s="7">
        <v>1</v>
      </c>
      <c r="J14" s="7">
        <v>0.625</v>
      </c>
      <c r="K14" s="7">
        <v>0.769230769230769</v>
      </c>
      <c r="L14" s="7">
        <v>0.6</v>
      </c>
      <c r="M14" s="7">
        <v>0.4</v>
      </c>
      <c r="N14" s="7">
        <v>0.7</v>
      </c>
    </row>
    <row r="15" spans="1:14">
      <c r="A15" s="6">
        <v>34</v>
      </c>
      <c r="B15" s="7">
        <v>34</v>
      </c>
      <c r="C15" s="7">
        <v>0.730022192001343</v>
      </c>
      <c r="D15" s="7">
        <v>0.0320318937301636</v>
      </c>
      <c r="E15" s="7">
        <v>10</v>
      </c>
      <c r="F15" s="7">
        <v>4</v>
      </c>
      <c r="G15" s="7">
        <v>0</v>
      </c>
      <c r="H15" s="7">
        <v>6</v>
      </c>
      <c r="I15" s="7">
        <v>1</v>
      </c>
      <c r="J15" s="7">
        <v>0.714285714285714</v>
      </c>
      <c r="K15" s="7">
        <v>0.833333333333333</v>
      </c>
      <c r="L15" s="7">
        <v>0.4</v>
      </c>
      <c r="M15" s="7">
        <v>0.6</v>
      </c>
      <c r="N15" s="7">
        <v>0.8</v>
      </c>
    </row>
    <row r="16" s="2" customFormat="1" spans="1:14">
      <c r="A16" s="10">
        <v>5</v>
      </c>
      <c r="B16" s="11">
        <v>5</v>
      </c>
      <c r="C16" s="11">
        <v>0.759477138519287</v>
      </c>
      <c r="D16" s="11">
        <v>0.0228502750396729</v>
      </c>
      <c r="E16" s="11">
        <v>10</v>
      </c>
      <c r="F16" s="11">
        <v>6</v>
      </c>
      <c r="G16" s="11">
        <v>0</v>
      </c>
      <c r="H16" s="11">
        <v>4</v>
      </c>
      <c r="I16" s="11">
        <v>1</v>
      </c>
      <c r="J16" s="11">
        <v>0.625</v>
      </c>
      <c r="K16" s="11">
        <v>0.769230769230769</v>
      </c>
      <c r="L16" s="11">
        <v>0.6</v>
      </c>
      <c r="M16" s="11">
        <v>0.4</v>
      </c>
      <c r="N16" s="11">
        <v>0.7</v>
      </c>
    </row>
    <row r="17" spans="1:14">
      <c r="A17" s="6">
        <v>90</v>
      </c>
      <c r="B17" s="7">
        <v>90</v>
      </c>
      <c r="C17" s="7">
        <v>0.805208325386047</v>
      </c>
      <c r="D17" s="7">
        <v>0.158805131912231</v>
      </c>
      <c r="E17" s="7">
        <v>9</v>
      </c>
      <c r="F17" s="7">
        <v>7</v>
      </c>
      <c r="G17" s="7">
        <v>1</v>
      </c>
      <c r="H17" s="7">
        <v>3</v>
      </c>
      <c r="I17" s="7">
        <v>0.9</v>
      </c>
      <c r="J17" s="7">
        <v>0.5625</v>
      </c>
      <c r="K17" s="7">
        <v>0.692307692307692</v>
      </c>
      <c r="L17" s="7">
        <v>0.7</v>
      </c>
      <c r="M17" s="7">
        <v>0.2</v>
      </c>
      <c r="N17" s="7">
        <v>0.6</v>
      </c>
    </row>
    <row r="18" spans="1:14">
      <c r="A18" s="6">
        <v>49</v>
      </c>
      <c r="B18" s="7">
        <v>49</v>
      </c>
      <c r="C18" s="7">
        <v>0.783710598945618</v>
      </c>
      <c r="D18" s="7">
        <v>0.189907193183899</v>
      </c>
      <c r="E18" s="7">
        <v>10</v>
      </c>
      <c r="F18" s="7">
        <v>6</v>
      </c>
      <c r="G18" s="7">
        <v>0</v>
      </c>
      <c r="H18" s="7">
        <v>4</v>
      </c>
      <c r="I18" s="7">
        <v>1</v>
      </c>
      <c r="J18" s="7">
        <v>0.625</v>
      </c>
      <c r="K18" s="7">
        <v>0.769230769230769</v>
      </c>
      <c r="L18" s="7">
        <v>0.6</v>
      </c>
      <c r="M18" s="7">
        <v>0.4</v>
      </c>
      <c r="N18" s="7">
        <v>0.7</v>
      </c>
    </row>
    <row r="19" spans="1:14">
      <c r="A19" s="6">
        <v>52</v>
      </c>
      <c r="B19" s="7">
        <v>52</v>
      </c>
      <c r="C19" s="7">
        <v>0.76999843120575</v>
      </c>
      <c r="D19" s="7">
        <v>0.212963461875915</v>
      </c>
      <c r="E19" s="7">
        <v>10</v>
      </c>
      <c r="F19" s="7">
        <v>6</v>
      </c>
      <c r="G19" s="7">
        <v>0</v>
      </c>
      <c r="H19" s="7">
        <v>4</v>
      </c>
      <c r="I19" s="7">
        <v>1</v>
      </c>
      <c r="J19" s="7">
        <v>0.625</v>
      </c>
      <c r="K19" s="7">
        <v>0.769230769230769</v>
      </c>
      <c r="L19" s="7">
        <v>0.6</v>
      </c>
      <c r="M19" s="7">
        <v>0.4</v>
      </c>
      <c r="N19" s="7">
        <v>0.7</v>
      </c>
    </row>
    <row r="20" s="2" customFormat="1" spans="1:14">
      <c r="A20" s="10">
        <v>58</v>
      </c>
      <c r="B20" s="11">
        <v>58</v>
      </c>
      <c r="C20" s="11">
        <v>0.766217112541199</v>
      </c>
      <c r="D20" s="11">
        <v>0.0799874067306519</v>
      </c>
      <c r="E20" s="11">
        <v>10</v>
      </c>
      <c r="F20" s="11">
        <v>4</v>
      </c>
      <c r="G20" s="11">
        <v>0</v>
      </c>
      <c r="H20" s="11">
        <v>6</v>
      </c>
      <c r="I20" s="11">
        <v>1</v>
      </c>
      <c r="J20" s="11">
        <v>0.714285714285714</v>
      </c>
      <c r="K20" s="11">
        <v>0.833333333333333</v>
      </c>
      <c r="L20" s="11">
        <v>0.4</v>
      </c>
      <c r="M20" s="11">
        <v>0.6</v>
      </c>
      <c r="N20" s="11">
        <v>0.8</v>
      </c>
    </row>
    <row r="21" spans="1:14">
      <c r="A21" s="6">
        <v>63</v>
      </c>
      <c r="B21" s="7">
        <v>63</v>
      </c>
      <c r="C21" s="7">
        <v>0.882025837898254</v>
      </c>
      <c r="D21" s="7">
        <v>0.179218649864197</v>
      </c>
      <c r="E21" s="7">
        <v>10</v>
      </c>
      <c r="F21" s="7">
        <v>8</v>
      </c>
      <c r="G21" s="7">
        <v>0</v>
      </c>
      <c r="H21" s="7">
        <v>2</v>
      </c>
      <c r="I21" s="7">
        <v>1</v>
      </c>
      <c r="J21" s="7">
        <v>0.555555555555556</v>
      </c>
      <c r="K21" s="7">
        <v>0.714285714285714</v>
      </c>
      <c r="L21" s="7">
        <v>0.8</v>
      </c>
      <c r="M21" s="7">
        <v>0.2</v>
      </c>
      <c r="N21" s="7">
        <v>0.6</v>
      </c>
    </row>
    <row r="22" spans="1:14">
      <c r="A22" s="6">
        <v>43</v>
      </c>
      <c r="B22" s="7">
        <v>43</v>
      </c>
      <c r="C22" s="7">
        <v>0.888309717178345</v>
      </c>
      <c r="D22" s="7">
        <v>0.139370918273926</v>
      </c>
      <c r="E22" s="7">
        <v>10</v>
      </c>
      <c r="F22" s="7">
        <v>7</v>
      </c>
      <c r="G22" s="7">
        <v>0</v>
      </c>
      <c r="H22" s="7">
        <v>3</v>
      </c>
      <c r="I22" s="7">
        <v>1</v>
      </c>
      <c r="J22" s="7">
        <v>0.588235294117647</v>
      </c>
      <c r="K22" s="7">
        <v>0.740740740740741</v>
      </c>
      <c r="L22" s="7">
        <v>0.7</v>
      </c>
      <c r="M22" s="7">
        <v>0.3</v>
      </c>
      <c r="N22" s="7">
        <v>0.65</v>
      </c>
    </row>
    <row r="23" customFormat="1" spans="1:14">
      <c r="A23" s="6">
        <v>36</v>
      </c>
      <c r="B23" s="7">
        <v>36</v>
      </c>
      <c r="C23" s="7">
        <v>0.845277667045593</v>
      </c>
      <c r="D23" s="7">
        <v>0.0597842931747437</v>
      </c>
      <c r="E23" s="7">
        <v>10</v>
      </c>
      <c r="F23" s="7">
        <v>8</v>
      </c>
      <c r="G23" s="7">
        <v>0</v>
      </c>
      <c r="H23" s="7">
        <v>2</v>
      </c>
      <c r="I23" s="7">
        <v>1</v>
      </c>
      <c r="J23" s="7">
        <v>0.555555555555556</v>
      </c>
      <c r="K23" s="7">
        <v>0.714285714285714</v>
      </c>
      <c r="L23" s="7">
        <v>0.8</v>
      </c>
      <c r="M23" s="7">
        <v>0.2</v>
      </c>
      <c r="N23" s="7">
        <v>0.6</v>
      </c>
    </row>
    <row r="24" spans="3:14">
      <c r="C24" s="5">
        <f>AVERAGE(C2:C23)</f>
        <v>0.72479067065499</v>
      </c>
      <c r="D24" s="5">
        <f>AVERAGE(D2:D23)</f>
        <v>0.0778887542811307</v>
      </c>
      <c r="J24" s="5">
        <f>AVERAGE(J2:J23)</f>
        <v>0.633331741787624</v>
      </c>
      <c r="K24" s="5">
        <f>AVERAGE(K2:K23)</f>
        <v>0.772356095083368</v>
      </c>
      <c r="L24" s="5">
        <f>AVERAGE(L2:L23)</f>
        <v>0.590909090909091</v>
      </c>
      <c r="M24" s="5">
        <f>AVERAGE(M2:M23)</f>
        <v>0.404545454545455</v>
      </c>
      <c r="N24" s="5">
        <f>AVERAGE(N2:N23)</f>
        <v>0.702272727272727</v>
      </c>
    </row>
    <row r="26" spans="3:7">
      <c r="C26" s="12" t="s">
        <v>13</v>
      </c>
      <c r="D26" s="5" t="s">
        <v>14</v>
      </c>
      <c r="E26" s="5">
        <v>25</v>
      </c>
      <c r="F26" s="5">
        <v>500</v>
      </c>
      <c r="G26" s="5" t="s">
        <v>26</v>
      </c>
    </row>
    <row r="27" spans="3:7">
      <c r="C27" s="5" t="s">
        <v>15</v>
      </c>
      <c r="D27" s="5">
        <f>COUNTIF(C2:C23,"&lt;0.46")-COUNTIF(C2:C23,"&lt;0.385")</f>
        <v>0</v>
      </c>
      <c r="E27" s="5"/>
      <c r="F27" s="5"/>
      <c r="G27" s="39"/>
    </row>
    <row r="28" spans="3:9">
      <c r="C28" s="5" t="s">
        <v>16</v>
      </c>
      <c r="D28" s="5">
        <f>COUNTIF(C2:C23,"&lt;0.535")-COUNTIF(C2:C23,"&lt;0.46")</f>
        <v>0</v>
      </c>
      <c r="E28" s="5"/>
      <c r="F28" s="5"/>
      <c r="G28" s="39">
        <v>0.04</v>
      </c>
      <c r="H28">
        <v>-20</v>
      </c>
      <c r="I28">
        <v>480</v>
      </c>
    </row>
    <row r="29" s="3" customFormat="1" spans="3:9">
      <c r="C29" s="16" t="s">
        <v>17</v>
      </c>
      <c r="D29" s="16">
        <f>COUNTIF(C2:C23,"&lt;0.61")-COUNTIF(C2:C23,"&lt;0.535")</f>
        <v>3</v>
      </c>
      <c r="E29" s="16">
        <v>3</v>
      </c>
      <c r="F29" s="16"/>
      <c r="G29" s="40">
        <v>0.08</v>
      </c>
      <c r="H29" s="3">
        <v>-40</v>
      </c>
      <c r="I29" s="3">
        <v>460</v>
      </c>
    </row>
    <row r="30" spans="3:9">
      <c r="C30" s="5" t="s">
        <v>18</v>
      </c>
      <c r="D30" s="5">
        <f>COUNTIF(C2:C23,"&lt;0.685")-COUNTIF(C2:C23,"&lt;0.61")</f>
        <v>4</v>
      </c>
      <c r="E30" s="5">
        <v>5</v>
      </c>
      <c r="F30" s="5"/>
      <c r="G30" s="39">
        <v>0.12</v>
      </c>
      <c r="H30">
        <v>-60</v>
      </c>
      <c r="I30">
        <v>440</v>
      </c>
    </row>
    <row r="31" s="4" customFormat="1" spans="3:9">
      <c r="C31" s="17" t="s">
        <v>19</v>
      </c>
      <c r="D31" s="17">
        <f>COUNTIF(C2:C23,"&lt;0.76")-COUNTIF(C2:C23,"&lt;0.685")</f>
        <v>8</v>
      </c>
      <c r="E31" s="17">
        <v>9</v>
      </c>
      <c r="G31" s="41">
        <v>0.16</v>
      </c>
      <c r="H31" s="42">
        <v>-80</v>
      </c>
      <c r="I31" s="42">
        <v>420</v>
      </c>
    </row>
    <row r="32" spans="3:5">
      <c r="C32" s="5" t="s">
        <v>20</v>
      </c>
      <c r="D32" s="5">
        <f>COUNTIF(C2:C23,"&lt;0.835")-COUNTIF(C2:C23,"&lt;0.76")</f>
        <v>4</v>
      </c>
      <c r="E32" s="5">
        <v>5</v>
      </c>
    </row>
    <row r="33" s="3" customFormat="1" spans="3:5">
      <c r="C33" s="16" t="s">
        <v>21</v>
      </c>
      <c r="D33" s="16">
        <f>COUNTIF(C2:C23,"&lt;0.91")-COUNTIF(C2:C23,"&lt;0.835")</f>
        <v>3</v>
      </c>
      <c r="E33" s="16">
        <v>3</v>
      </c>
    </row>
    <row r="34" spans="3:5">
      <c r="C34" s="5" t="s">
        <v>22</v>
      </c>
      <c r="D34" s="5">
        <f>COUNTIF(C2:C23,"&lt;0.985")-COUNTIF(C2:C23,"&lt;0.91")</f>
        <v>0</v>
      </c>
      <c r="E34" s="5"/>
    </row>
    <row r="35" spans="3:5">
      <c r="C35" s="5" t="s">
        <v>23</v>
      </c>
      <c r="D35" s="5">
        <f>COUNTIF(C2:C23,"&lt;1.06")-COUNTIF(C2:C23,"&lt;0.985")</f>
        <v>0</v>
      </c>
      <c r="E35" s="5"/>
    </row>
    <row r="36" spans="3:5">
      <c r="C36" s="5" t="s">
        <v>24</v>
      </c>
      <c r="D36" s="5">
        <f>COUNTIF(C2:C23,"&lt;1.135")-COUNTIF(C2:C23,"&lt;1.06")</f>
        <v>0</v>
      </c>
      <c r="E36" s="5"/>
    </row>
    <row r="37" spans="3:5">
      <c r="C37" s="5" t="s">
        <v>25</v>
      </c>
      <c r="D37" s="5">
        <f>COUNTIF(C2:C23,"&lt;1.21")-COUNTIF(C2:C23,"&lt;1.135")</f>
        <v>0</v>
      </c>
      <c r="E37" s="5"/>
    </row>
    <row r="38" spans="6:7">
      <c r="F38" s="5">
        <v>0.57</v>
      </c>
      <c r="G38" s="5">
        <v>0.041</v>
      </c>
    </row>
    <row r="39" spans="6:7">
      <c r="F39" s="5">
        <v>0.725</v>
      </c>
      <c r="G39" s="5">
        <v>0.076</v>
      </c>
    </row>
    <row r="40" spans="6:7">
      <c r="F40" s="5">
        <v>0.801</v>
      </c>
      <c r="G40" s="5">
        <v>0.094</v>
      </c>
    </row>
  </sheetData>
  <pageMargins left="0.75" right="0.75" top="1" bottom="1" header="0.5" footer="0.5"/>
  <headerFooter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8"/>
  <sheetViews>
    <sheetView topLeftCell="A13" workbookViewId="0">
      <selection activeCell="H25" sqref="H25:I47"/>
    </sheetView>
  </sheetViews>
  <sheetFormatPr defaultColWidth="8.89166666666667" defaultRowHeight="13.5"/>
  <cols>
    <col min="3" max="4" width="16.6666666666667" customWidth="1"/>
    <col min="8" max="9" width="18" customWidth="1"/>
    <col min="10" max="14" width="12.8916666666667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="2" customFormat="1" spans="1:14">
      <c r="A2" s="10">
        <v>0</v>
      </c>
      <c r="B2" s="36">
        <v>0</v>
      </c>
      <c r="C2" s="36">
        <v>0.385983467102051</v>
      </c>
      <c r="D2" s="36">
        <v>0.400498867034912</v>
      </c>
      <c r="E2" s="36">
        <v>10</v>
      </c>
      <c r="F2" s="36">
        <v>4</v>
      </c>
      <c r="G2" s="36">
        <v>0</v>
      </c>
      <c r="H2" s="36">
        <v>6</v>
      </c>
      <c r="I2" s="36">
        <v>1</v>
      </c>
      <c r="J2" s="36">
        <v>0.714285714285714</v>
      </c>
      <c r="K2" s="36">
        <v>0.833333333333333</v>
      </c>
      <c r="L2" s="36">
        <v>0.4</v>
      </c>
      <c r="M2" s="36">
        <v>0.6</v>
      </c>
      <c r="N2" s="36">
        <v>0.8</v>
      </c>
    </row>
    <row r="3" s="2" customFormat="1" spans="1:14">
      <c r="A3" s="10">
        <v>1</v>
      </c>
      <c r="B3" s="36">
        <v>1</v>
      </c>
      <c r="C3" s="36">
        <v>0.408030271530151</v>
      </c>
      <c r="D3" s="36">
        <v>0.0389866828918457</v>
      </c>
      <c r="E3" s="36">
        <v>10</v>
      </c>
      <c r="F3" s="36">
        <v>4</v>
      </c>
      <c r="G3" s="36">
        <v>0</v>
      </c>
      <c r="H3" s="36">
        <v>6</v>
      </c>
      <c r="I3" s="36">
        <v>1</v>
      </c>
      <c r="J3" s="36">
        <v>0.714285714285714</v>
      </c>
      <c r="K3" s="36">
        <v>0.833333333333333</v>
      </c>
      <c r="L3" s="36">
        <v>0.4</v>
      </c>
      <c r="M3" s="36">
        <v>0.6</v>
      </c>
      <c r="N3" s="36">
        <v>0.8</v>
      </c>
    </row>
    <row r="4" s="2" customFormat="1" spans="1:14">
      <c r="A4" s="10">
        <v>87</v>
      </c>
      <c r="B4" s="11">
        <v>87</v>
      </c>
      <c r="C4" s="11">
        <v>0.426350593566894</v>
      </c>
      <c r="D4" s="11">
        <v>0.0639957189559937</v>
      </c>
      <c r="E4" s="11">
        <v>10</v>
      </c>
      <c r="F4" s="11">
        <v>7</v>
      </c>
      <c r="G4" s="11">
        <v>0</v>
      </c>
      <c r="H4" s="11">
        <v>3</v>
      </c>
      <c r="I4" s="11">
        <v>1</v>
      </c>
      <c r="J4" s="11">
        <v>0.588235294117647</v>
      </c>
      <c r="K4" s="11">
        <v>0.740740740740741</v>
      </c>
      <c r="L4" s="11">
        <v>0.7</v>
      </c>
      <c r="M4" s="11">
        <v>0.3</v>
      </c>
      <c r="N4" s="11">
        <v>0.65</v>
      </c>
    </row>
    <row r="5" s="2" customFormat="1" spans="1:14">
      <c r="A5" s="10">
        <v>70</v>
      </c>
      <c r="B5" s="11">
        <v>70</v>
      </c>
      <c r="C5" s="11">
        <v>0.448178768157959</v>
      </c>
      <c r="D5" s="11">
        <v>0.033928632736206</v>
      </c>
      <c r="E5" s="11">
        <v>10</v>
      </c>
      <c r="F5" s="11">
        <v>5</v>
      </c>
      <c r="G5" s="11">
        <v>0</v>
      </c>
      <c r="H5" s="11">
        <v>5</v>
      </c>
      <c r="I5" s="11">
        <v>1</v>
      </c>
      <c r="J5" s="11">
        <v>0.666666666666667</v>
      </c>
      <c r="K5" s="11">
        <v>0.8</v>
      </c>
      <c r="L5" s="11">
        <v>0.5</v>
      </c>
      <c r="M5" s="11">
        <v>0.5</v>
      </c>
      <c r="N5" s="11">
        <v>0.75</v>
      </c>
    </row>
    <row r="6" s="2" customFormat="1" spans="1:14">
      <c r="A6" s="10">
        <v>24</v>
      </c>
      <c r="B6" s="11">
        <v>24</v>
      </c>
      <c r="C6" s="11">
        <v>0.466872215270996</v>
      </c>
      <c r="D6" s="11">
        <v>0.0282845497131348</v>
      </c>
      <c r="E6" s="11">
        <v>10</v>
      </c>
      <c r="F6" s="11">
        <v>8</v>
      </c>
      <c r="G6" s="11">
        <v>0</v>
      </c>
      <c r="H6" s="11">
        <v>2</v>
      </c>
      <c r="I6" s="11">
        <v>1</v>
      </c>
      <c r="J6" s="11">
        <v>0.555555555555556</v>
      </c>
      <c r="K6" s="11">
        <v>0.714285714285714</v>
      </c>
      <c r="L6" s="11">
        <v>0.8</v>
      </c>
      <c r="M6" s="11">
        <v>0.2</v>
      </c>
      <c r="N6" s="11">
        <v>0.6</v>
      </c>
    </row>
    <row r="7" customFormat="1" spans="1:14">
      <c r="A7" s="6">
        <v>29</v>
      </c>
      <c r="B7" s="7">
        <v>29</v>
      </c>
      <c r="C7" s="7">
        <v>0.47124719619751</v>
      </c>
      <c r="D7" s="7">
        <v>0.0666677951812744</v>
      </c>
      <c r="E7" s="7">
        <v>10</v>
      </c>
      <c r="F7" s="7">
        <v>4</v>
      </c>
      <c r="G7" s="7">
        <v>0</v>
      </c>
      <c r="H7" s="7">
        <v>6</v>
      </c>
      <c r="I7" s="7">
        <v>1</v>
      </c>
      <c r="J7" s="7">
        <v>0.714285714285714</v>
      </c>
      <c r="K7" s="7">
        <v>0.833333333333333</v>
      </c>
      <c r="L7" s="7">
        <v>0.4</v>
      </c>
      <c r="M7" s="7">
        <v>0.6</v>
      </c>
      <c r="N7" s="7">
        <v>0.8</v>
      </c>
    </row>
    <row r="8" s="3" customFormat="1" spans="1:14">
      <c r="A8" s="22">
        <v>85</v>
      </c>
      <c r="B8" s="23">
        <v>85</v>
      </c>
      <c r="C8" s="23">
        <v>0.517606735229492</v>
      </c>
      <c r="D8" s="23">
        <v>0.0504281520843506</v>
      </c>
      <c r="E8" s="23">
        <v>10</v>
      </c>
      <c r="F8" s="23">
        <v>6</v>
      </c>
      <c r="G8" s="23">
        <v>0</v>
      </c>
      <c r="H8" s="23">
        <v>4</v>
      </c>
      <c r="I8" s="23">
        <v>1</v>
      </c>
      <c r="J8" s="23">
        <v>0.625</v>
      </c>
      <c r="K8" s="23">
        <v>0.769230769230769</v>
      </c>
      <c r="L8" s="23">
        <v>0.6</v>
      </c>
      <c r="M8" s="23">
        <v>0.4</v>
      </c>
      <c r="N8" s="23">
        <v>0.7</v>
      </c>
    </row>
    <row r="9" s="2" customFormat="1" spans="1:14">
      <c r="A9" s="10">
        <v>97</v>
      </c>
      <c r="B9" s="11">
        <v>97</v>
      </c>
      <c r="C9" s="11">
        <v>0.535357475280762</v>
      </c>
      <c r="D9" s="11">
        <v>0.0481466054916382</v>
      </c>
      <c r="E9" s="11">
        <v>10</v>
      </c>
      <c r="F9" s="11">
        <v>7</v>
      </c>
      <c r="G9" s="11">
        <v>0</v>
      </c>
      <c r="H9" s="11">
        <v>3</v>
      </c>
      <c r="I9" s="11">
        <v>1</v>
      </c>
      <c r="J9" s="11">
        <v>0.588235294117647</v>
      </c>
      <c r="K9" s="11">
        <v>0.740740740740741</v>
      </c>
      <c r="L9" s="11">
        <v>0.7</v>
      </c>
      <c r="M9" s="11">
        <v>0.3</v>
      </c>
      <c r="N9" s="11">
        <v>0.65</v>
      </c>
    </row>
    <row r="10" s="26" customFormat="1" spans="1:14">
      <c r="A10" s="27">
        <v>73</v>
      </c>
      <c r="B10" s="28">
        <v>73</v>
      </c>
      <c r="C10" s="28">
        <v>0.548654079437256</v>
      </c>
      <c r="D10" s="28">
        <v>0.0963666439056396</v>
      </c>
      <c r="E10" s="28">
        <v>10</v>
      </c>
      <c r="F10" s="28">
        <v>3</v>
      </c>
      <c r="G10" s="28">
        <v>0</v>
      </c>
      <c r="H10" s="28">
        <v>7</v>
      </c>
      <c r="I10" s="28">
        <v>1</v>
      </c>
      <c r="J10" s="28">
        <v>0.769230769230769</v>
      </c>
      <c r="K10" s="28">
        <v>0.869565217391304</v>
      </c>
      <c r="L10" s="28">
        <v>0.3</v>
      </c>
      <c r="M10" s="28">
        <v>0.7</v>
      </c>
      <c r="N10" s="28">
        <v>0.85</v>
      </c>
    </row>
    <row r="11" s="26" customFormat="1" spans="1:14">
      <c r="A11" s="27">
        <v>35</v>
      </c>
      <c r="B11" s="28">
        <v>35</v>
      </c>
      <c r="C11" s="28">
        <v>0.560801029205322</v>
      </c>
      <c r="D11" s="28">
        <v>0.0492334365844727</v>
      </c>
      <c r="E11" s="28">
        <v>10</v>
      </c>
      <c r="F11" s="28">
        <v>5</v>
      </c>
      <c r="G11" s="28">
        <v>0</v>
      </c>
      <c r="H11" s="28">
        <v>5</v>
      </c>
      <c r="I11" s="28">
        <v>1</v>
      </c>
      <c r="J11" s="28">
        <v>0.666666666666667</v>
      </c>
      <c r="K11" s="28">
        <v>0.8</v>
      </c>
      <c r="L11" s="28">
        <v>0.5</v>
      </c>
      <c r="M11" s="28">
        <v>0.5</v>
      </c>
      <c r="N11" s="28">
        <v>0.75</v>
      </c>
    </row>
    <row r="12" s="2" customFormat="1" spans="1:14">
      <c r="A12" s="10">
        <v>39</v>
      </c>
      <c r="B12" s="11">
        <v>39</v>
      </c>
      <c r="C12" s="11">
        <v>0.573268890380859</v>
      </c>
      <c r="D12" s="11">
        <v>0.126465439796448</v>
      </c>
      <c r="E12" s="11">
        <v>10</v>
      </c>
      <c r="F12" s="11">
        <v>6</v>
      </c>
      <c r="G12" s="11">
        <v>0</v>
      </c>
      <c r="H12" s="11">
        <v>4</v>
      </c>
      <c r="I12" s="11">
        <v>1</v>
      </c>
      <c r="J12" s="11">
        <v>0.625</v>
      </c>
      <c r="K12" s="11">
        <v>0.769230769230769</v>
      </c>
      <c r="L12" s="11">
        <v>0.6</v>
      </c>
      <c r="M12" s="11">
        <v>0.4</v>
      </c>
      <c r="N12" s="11">
        <v>0.7</v>
      </c>
    </row>
    <row r="13" s="3" customFormat="1" spans="1:14">
      <c r="A13" s="22">
        <v>4</v>
      </c>
      <c r="B13" s="23">
        <v>4</v>
      </c>
      <c r="C13" s="23">
        <v>0.600152254104614</v>
      </c>
      <c r="D13" s="23">
        <v>0.0940033197402954</v>
      </c>
      <c r="E13" s="23">
        <v>10</v>
      </c>
      <c r="F13" s="23">
        <v>8</v>
      </c>
      <c r="G13" s="23">
        <v>0</v>
      </c>
      <c r="H13" s="23">
        <v>2</v>
      </c>
      <c r="I13" s="23">
        <v>1</v>
      </c>
      <c r="J13" s="23">
        <v>0.555555555555556</v>
      </c>
      <c r="K13" s="23">
        <v>0.714285714285714</v>
      </c>
      <c r="L13" s="23">
        <v>0.8</v>
      </c>
      <c r="M13" s="23">
        <v>0.2</v>
      </c>
      <c r="N13" s="23">
        <v>0.6</v>
      </c>
    </row>
    <row r="14" s="2" customFormat="1" spans="1:14">
      <c r="A14" s="10">
        <v>88</v>
      </c>
      <c r="B14" s="11">
        <v>88</v>
      </c>
      <c r="C14" s="11">
        <v>0.608068227767944</v>
      </c>
      <c r="D14" s="11">
        <v>0.0860852003097534</v>
      </c>
      <c r="E14" s="11">
        <v>10</v>
      </c>
      <c r="F14" s="11">
        <v>8</v>
      </c>
      <c r="G14" s="11">
        <v>0</v>
      </c>
      <c r="H14" s="11">
        <v>2</v>
      </c>
      <c r="I14" s="11">
        <v>1</v>
      </c>
      <c r="J14" s="11">
        <v>0.555555555555556</v>
      </c>
      <c r="K14" s="11">
        <v>0.714285714285714</v>
      </c>
      <c r="L14" s="11">
        <v>0.8</v>
      </c>
      <c r="M14" s="11">
        <v>0.2</v>
      </c>
      <c r="N14" s="11">
        <v>0.6</v>
      </c>
    </row>
    <row r="15" s="3" customFormat="1" spans="1:14">
      <c r="A15" s="22">
        <v>38</v>
      </c>
      <c r="B15" s="23">
        <v>38</v>
      </c>
      <c r="C15" s="23">
        <v>0.627801895141602</v>
      </c>
      <c r="D15" s="23">
        <v>0.0450423955917358</v>
      </c>
      <c r="E15" s="23">
        <v>10</v>
      </c>
      <c r="F15" s="23">
        <v>3</v>
      </c>
      <c r="G15" s="23">
        <v>0</v>
      </c>
      <c r="H15" s="23">
        <v>7</v>
      </c>
      <c r="I15" s="23">
        <v>1</v>
      </c>
      <c r="J15" s="23">
        <v>0.769230769230769</v>
      </c>
      <c r="K15" s="23">
        <v>0.869565217391304</v>
      </c>
      <c r="L15" s="23">
        <v>0.3</v>
      </c>
      <c r="M15" s="23">
        <v>0.7</v>
      </c>
      <c r="N15" s="23">
        <v>0.85</v>
      </c>
    </row>
    <row r="16" s="35" customFormat="1" spans="1:14">
      <c r="A16" s="37">
        <v>41</v>
      </c>
      <c r="B16" s="38">
        <v>41</v>
      </c>
      <c r="C16" s="38">
        <v>0.649533748626709</v>
      </c>
      <c r="D16" s="38">
        <v>0.0536892414093018</v>
      </c>
      <c r="E16" s="38">
        <v>10</v>
      </c>
      <c r="F16" s="38">
        <v>4</v>
      </c>
      <c r="G16" s="38">
        <v>0</v>
      </c>
      <c r="H16" s="38">
        <v>6</v>
      </c>
      <c r="I16" s="38">
        <v>1</v>
      </c>
      <c r="J16" s="38">
        <v>0.714285714285714</v>
      </c>
      <c r="K16" s="38">
        <v>0.833333333333333</v>
      </c>
      <c r="L16" s="38">
        <v>0.4</v>
      </c>
      <c r="M16" s="38">
        <v>0.6</v>
      </c>
      <c r="N16" s="38">
        <v>0.8</v>
      </c>
    </row>
    <row r="17" s="21" customFormat="1" spans="1:14">
      <c r="A17" s="24">
        <v>13</v>
      </c>
      <c r="B17" s="25">
        <v>13</v>
      </c>
      <c r="C17" s="25">
        <v>0.658955097198486</v>
      </c>
      <c r="D17" s="25">
        <v>0.0644017457962036</v>
      </c>
      <c r="E17" s="25">
        <v>10</v>
      </c>
      <c r="F17" s="25">
        <v>5</v>
      </c>
      <c r="G17" s="25">
        <v>0</v>
      </c>
      <c r="H17" s="25">
        <v>5</v>
      </c>
      <c r="I17" s="25">
        <v>1</v>
      </c>
      <c r="J17" s="25">
        <v>0.666666666666667</v>
      </c>
      <c r="K17" s="25">
        <v>0.8</v>
      </c>
      <c r="L17" s="25">
        <v>0.5</v>
      </c>
      <c r="M17" s="25">
        <v>0.5</v>
      </c>
      <c r="N17" s="25">
        <v>0.75</v>
      </c>
    </row>
    <row r="18" s="26" customFormat="1" spans="1:14">
      <c r="A18" s="27">
        <v>86</v>
      </c>
      <c r="B18" s="28">
        <v>86</v>
      </c>
      <c r="C18" s="28">
        <v>0.676200747489929</v>
      </c>
      <c r="D18" s="28">
        <v>0.147956132888794</v>
      </c>
      <c r="E18" s="28">
        <v>10</v>
      </c>
      <c r="F18" s="28">
        <v>6</v>
      </c>
      <c r="G18" s="28">
        <v>0</v>
      </c>
      <c r="H18" s="28">
        <v>4</v>
      </c>
      <c r="I18" s="28">
        <v>1</v>
      </c>
      <c r="J18" s="28">
        <v>0.625</v>
      </c>
      <c r="K18" s="28">
        <v>0.769230769230769</v>
      </c>
      <c r="L18" s="28">
        <v>0.6</v>
      </c>
      <c r="M18" s="28">
        <v>0.4</v>
      </c>
      <c r="N18" s="28">
        <v>0.7</v>
      </c>
    </row>
    <row r="19" s="3" customFormat="1" spans="1:14">
      <c r="A19" s="22">
        <v>68</v>
      </c>
      <c r="B19" s="23">
        <v>68</v>
      </c>
      <c r="C19" s="23">
        <v>0.707603454589844</v>
      </c>
      <c r="D19" s="23">
        <v>0.0820735692977905</v>
      </c>
      <c r="E19" s="23">
        <v>10</v>
      </c>
      <c r="F19" s="23">
        <v>7</v>
      </c>
      <c r="G19" s="23">
        <v>0</v>
      </c>
      <c r="H19" s="23">
        <v>3</v>
      </c>
      <c r="I19" s="23">
        <v>1</v>
      </c>
      <c r="J19" s="23">
        <v>0.588235294117647</v>
      </c>
      <c r="K19" s="23">
        <v>0.740740740740741</v>
      </c>
      <c r="L19" s="23">
        <v>0.7</v>
      </c>
      <c r="M19" s="23">
        <v>0.3</v>
      </c>
      <c r="N19" s="23">
        <v>0.65</v>
      </c>
    </row>
    <row r="20" s="26" customFormat="1" spans="1:14">
      <c r="A20" s="27">
        <v>7</v>
      </c>
      <c r="B20" s="28">
        <v>7</v>
      </c>
      <c r="C20" s="28">
        <v>0.710409045219421</v>
      </c>
      <c r="D20" s="28">
        <v>0.056043267250061</v>
      </c>
      <c r="E20" s="28">
        <v>10</v>
      </c>
      <c r="F20" s="28">
        <v>4</v>
      </c>
      <c r="G20" s="28">
        <v>0</v>
      </c>
      <c r="H20" s="28">
        <v>6</v>
      </c>
      <c r="I20" s="28">
        <v>1</v>
      </c>
      <c r="J20" s="28">
        <v>0.714285714285714</v>
      </c>
      <c r="K20" s="28">
        <v>0.833333333333333</v>
      </c>
      <c r="L20" s="28">
        <v>0.4</v>
      </c>
      <c r="M20" s="28">
        <v>0.6</v>
      </c>
      <c r="N20" s="28">
        <v>0.8</v>
      </c>
    </row>
    <row r="21" spans="1:14">
      <c r="A21" s="6">
        <v>54</v>
      </c>
      <c r="B21" s="7">
        <v>54</v>
      </c>
      <c r="C21" s="7">
        <v>0.727168083190918</v>
      </c>
      <c r="D21" s="7">
        <v>0.0995856523513794</v>
      </c>
      <c r="E21" s="7">
        <v>10</v>
      </c>
      <c r="F21" s="7">
        <v>5</v>
      </c>
      <c r="G21" s="7">
        <v>0</v>
      </c>
      <c r="H21" s="7">
        <v>5</v>
      </c>
      <c r="I21" s="7">
        <v>1</v>
      </c>
      <c r="J21" s="7">
        <v>0.666666666666667</v>
      </c>
      <c r="K21" s="7">
        <v>0.8</v>
      </c>
      <c r="L21" s="7">
        <v>0.5</v>
      </c>
      <c r="M21" s="7">
        <v>0.5</v>
      </c>
      <c r="N21" s="7">
        <v>0.75</v>
      </c>
    </row>
    <row r="22" s="26" customFormat="1" spans="1:14">
      <c r="A22" s="27">
        <v>51</v>
      </c>
      <c r="B22" s="28">
        <v>51</v>
      </c>
      <c r="C22" s="28">
        <v>0.744209051132202</v>
      </c>
      <c r="D22" s="28">
        <v>0.144469022750854</v>
      </c>
      <c r="E22" s="28">
        <v>10</v>
      </c>
      <c r="F22" s="28">
        <v>6</v>
      </c>
      <c r="G22" s="28">
        <v>0</v>
      </c>
      <c r="H22" s="28">
        <v>4</v>
      </c>
      <c r="I22" s="28">
        <v>1</v>
      </c>
      <c r="J22" s="28">
        <v>0.625</v>
      </c>
      <c r="K22" s="28">
        <v>0.769230769230769</v>
      </c>
      <c r="L22" s="28">
        <v>0.6</v>
      </c>
      <c r="M22" s="28">
        <v>0.4</v>
      </c>
      <c r="N22" s="28">
        <v>0.7</v>
      </c>
    </row>
    <row r="23" spans="3:14">
      <c r="C23" s="5">
        <f>AVERAGE(C2:C22)</f>
        <v>0.573926301229568</v>
      </c>
      <c r="D23" s="5">
        <f>AVERAGE(D2:D22)</f>
        <v>0.0893500986553374</v>
      </c>
      <c r="J23" s="5">
        <f>AVERAGE(J2:J22)</f>
        <v>0.652758539313161</v>
      </c>
      <c r="K23" s="5">
        <f>AVERAGE(K2:K22)</f>
        <v>0.787990454450082</v>
      </c>
      <c r="L23" s="5">
        <f>AVERAGE(L2:L22)</f>
        <v>0.547619047619048</v>
      </c>
      <c r="M23" s="5">
        <f>AVERAGE(M2:M22)</f>
        <v>0.452380952380952</v>
      </c>
      <c r="N23" s="5">
        <f>AVERAGE(N2:N22)</f>
        <v>0.726190476190476</v>
      </c>
    </row>
    <row r="25" spans="3:12">
      <c r="C25" s="12" t="s">
        <v>13</v>
      </c>
      <c r="D25" s="5" t="s">
        <v>14</v>
      </c>
      <c r="E25" s="5"/>
      <c r="H25" s="12" t="s">
        <v>13</v>
      </c>
      <c r="I25" s="5" t="s">
        <v>14</v>
      </c>
      <c r="J25" s="13" t="s">
        <v>26</v>
      </c>
      <c r="K25" s="14"/>
      <c r="L25" s="14"/>
    </row>
    <row r="26" s="14" customFormat="1" spans="3:10">
      <c r="C26" s="13" t="s">
        <v>27</v>
      </c>
      <c r="D26" s="13">
        <f>COUNTIF(C2:C22,"&lt;0.399")-COUNTIF(C2:C22,"&lt;0.385")</f>
        <v>1</v>
      </c>
      <c r="E26" s="13"/>
      <c r="H26" s="13" t="s">
        <v>28</v>
      </c>
      <c r="I26" s="13">
        <f>COUNTIF(C2:C22,"&lt;0.402")-COUNTIF(C2:C22,"&lt;0.385")</f>
        <v>1</v>
      </c>
      <c r="J26" s="15"/>
    </row>
    <row r="27" spans="3:13">
      <c r="C27" s="5" t="s">
        <v>29</v>
      </c>
      <c r="D27" s="5">
        <f>COUNTIF(C2:C22,"&lt;0.413")-COUNTIF(C2:C22,"&lt;0.399")</f>
        <v>1</v>
      </c>
      <c r="E27" s="5"/>
      <c r="H27" s="5" t="s">
        <v>30</v>
      </c>
      <c r="I27" s="5">
        <f>COUNTIF(C2:C22,"&lt;0.419")-COUNTIF(C2:C22,"&lt;0.402")</f>
        <v>1</v>
      </c>
      <c r="J27" s="15">
        <v>0.04</v>
      </c>
      <c r="K27" s="14">
        <v>-20</v>
      </c>
      <c r="L27" s="14">
        <v>480</v>
      </c>
      <c r="M27" s="14">
        <v>24</v>
      </c>
    </row>
    <row r="28" s="14" customFormat="1" spans="3:13">
      <c r="C28" s="13" t="s">
        <v>31</v>
      </c>
      <c r="D28" s="13">
        <f>COUNTIF(C2:C22,"&lt;0.427")-COUNTIF(C2:C22,"&lt;0.413")</f>
        <v>1</v>
      </c>
      <c r="E28" s="13">
        <v>3</v>
      </c>
      <c r="F28" s="13">
        <v>2</v>
      </c>
      <c r="H28" s="13" t="s">
        <v>32</v>
      </c>
      <c r="I28" s="13">
        <f>COUNTIF(C2:C22,"&lt;0.436")-COUNTIF(C2:C22,"&lt;0.419")</f>
        <v>1</v>
      </c>
      <c r="J28" s="15">
        <v>0.08</v>
      </c>
      <c r="K28" s="14">
        <v>-40</v>
      </c>
      <c r="L28" s="14">
        <v>460</v>
      </c>
      <c r="M28" s="14">
        <v>23</v>
      </c>
    </row>
    <row r="29" s="14" customFormat="1" spans="3:13">
      <c r="C29" s="13" t="s">
        <v>33</v>
      </c>
      <c r="D29" s="13">
        <f>COUNTIF(C2:C22,"&lt;0.441")-COUNTIF(C2:C22,"&lt;0.427")</f>
        <v>0</v>
      </c>
      <c r="E29" s="13">
        <v>5</v>
      </c>
      <c r="F29" s="13">
        <v>5</v>
      </c>
      <c r="H29" s="13" t="s">
        <v>34</v>
      </c>
      <c r="I29" s="13">
        <f>COUNTIF(C2:C22,"&lt;0.453")-COUNTIF(C2:C22,"&lt;0.436")</f>
        <v>1</v>
      </c>
      <c r="J29" s="15">
        <v>0.12</v>
      </c>
      <c r="K29" s="14">
        <v>-60</v>
      </c>
      <c r="L29" s="14">
        <v>440</v>
      </c>
      <c r="M29" s="14">
        <v>22</v>
      </c>
    </row>
    <row r="30" s="14" customFormat="1" spans="3:13">
      <c r="C30" s="13" t="s">
        <v>35</v>
      </c>
      <c r="D30" s="13">
        <f>COUNTIF(C2:C22,"&lt;0.455")-COUNTIF(C2:C22,"&lt;0.441")</f>
        <v>1</v>
      </c>
      <c r="E30" s="13">
        <v>9</v>
      </c>
      <c r="F30" s="13">
        <v>7</v>
      </c>
      <c r="H30" s="13" t="s">
        <v>36</v>
      </c>
      <c r="I30" s="13">
        <f>COUNTIF(C2:C22,"&lt;0.47")-COUNTIF(C2:C22,"&lt;0.453")</f>
        <v>1</v>
      </c>
      <c r="J30" s="15">
        <v>0.16</v>
      </c>
      <c r="K30" s="18">
        <v>-80</v>
      </c>
      <c r="L30" s="18">
        <v>420</v>
      </c>
      <c r="M30" s="14">
        <v>21</v>
      </c>
    </row>
    <row r="31" s="14" customFormat="1" spans="3:9">
      <c r="C31" s="13" t="s">
        <v>37</v>
      </c>
      <c r="D31" s="13">
        <f>COUNTIF(C2:C22,"&lt;0.469")-COUNTIF(C2:C22,"&lt;0.455")</f>
        <v>1</v>
      </c>
      <c r="E31" s="13">
        <v>5</v>
      </c>
      <c r="F31" s="13">
        <v>5</v>
      </c>
      <c r="H31" s="13" t="s">
        <v>38</v>
      </c>
      <c r="I31" s="13">
        <f>COUNTIF(C2:C22,"&lt;0.487")-COUNTIF(C2:C22,"&lt;0.47")</f>
        <v>1</v>
      </c>
    </row>
    <row r="32" s="14" customFormat="1" spans="3:9">
      <c r="C32" s="13" t="s">
        <v>39</v>
      </c>
      <c r="D32" s="13">
        <f>COUNTIF(C2:C22,"&lt;0.483")-COUNTIF(C2:C22,"&lt;0.469")</f>
        <v>1</v>
      </c>
      <c r="E32" s="13">
        <v>3</v>
      </c>
      <c r="F32" s="13">
        <v>2</v>
      </c>
      <c r="H32" s="13" t="s">
        <v>40</v>
      </c>
      <c r="I32" s="13">
        <f>COUNTIF(C2:C22,"&lt;0.504")-COUNTIF(C2:C22,"&lt;0.487")</f>
        <v>0</v>
      </c>
    </row>
    <row r="33" spans="3:11">
      <c r="C33" s="5" t="s">
        <v>41</v>
      </c>
      <c r="D33" s="5">
        <f>COUNTIF(C2:C22,"&lt;0.497")-COUNTIF(C2:C22,"&lt;0.483")</f>
        <v>0</v>
      </c>
      <c r="E33" s="5"/>
      <c r="H33" s="5" t="s">
        <v>42</v>
      </c>
      <c r="I33" s="5">
        <f>COUNTIF(C2:C22,"&lt;0.521")-COUNTIF(C2:C22,"&lt;0.504")</f>
        <v>1</v>
      </c>
      <c r="J33" s="5">
        <v>0.57</v>
      </c>
      <c r="K33" s="5">
        <v>0.041</v>
      </c>
    </row>
    <row r="34" spans="3:11">
      <c r="C34" s="5" t="s">
        <v>43</v>
      </c>
      <c r="D34" s="5">
        <f>COUNTIF(C2:C22,"&lt;0.511")-COUNTIF(C2:C22,"&lt;0.497")</f>
        <v>0</v>
      </c>
      <c r="E34" s="5"/>
      <c r="H34" s="5" t="s">
        <v>44</v>
      </c>
      <c r="I34" s="5">
        <f>COUNTIF(C2:C22,"&lt;0.538")-COUNTIF(C2:C22,"&lt;0.521")</f>
        <v>1</v>
      </c>
      <c r="J34" s="5">
        <v>0.725</v>
      </c>
      <c r="K34" s="5">
        <v>0.076</v>
      </c>
    </row>
    <row r="35" spans="3:11">
      <c r="C35" s="5" t="s">
        <v>45</v>
      </c>
      <c r="D35" s="5">
        <f>COUNTIF(C2:C22,"&lt;0.525")-COUNTIF(C2:C22,"&lt;0.511")</f>
        <v>1</v>
      </c>
      <c r="E35" s="5"/>
      <c r="H35" s="5" t="s">
        <v>46</v>
      </c>
      <c r="I35" s="5">
        <f>COUNTIF(C2:C22,"&lt;0.555")-COUNTIF(C2:C22,"&lt;0.538")</f>
        <v>1</v>
      </c>
      <c r="J35" s="5">
        <v>0.801</v>
      </c>
      <c r="K35" s="5">
        <v>0.094</v>
      </c>
    </row>
    <row r="36" spans="3:9">
      <c r="C36" s="5" t="s">
        <v>47</v>
      </c>
      <c r="D36" s="5">
        <f>COUNTIF(C2:C22,"&lt;0.539")-COUNTIF(C2:C22,"&lt;0.525")</f>
        <v>1</v>
      </c>
      <c r="E36" s="5"/>
      <c r="H36" s="5" t="s">
        <v>48</v>
      </c>
      <c r="I36" s="5">
        <f>COUNTIF(C2:C22,"&lt;0.572")-COUNTIF(C2:C22,"&lt;0.555")</f>
        <v>1</v>
      </c>
    </row>
    <row r="37" spans="3:9">
      <c r="C37" s="5" t="s">
        <v>49</v>
      </c>
      <c r="D37" s="5">
        <f>COUNTIF(C2:C23,"&lt;0.553")-COUNTIF(C2:C23,"&lt;0.539")</f>
        <v>1</v>
      </c>
      <c r="H37" s="5" t="s">
        <v>50</v>
      </c>
      <c r="I37" s="5">
        <f>COUNTIF(C2:C22,"&lt;0.589")-COUNTIF(C2:C22,"&lt;0.572")</f>
        <v>1</v>
      </c>
    </row>
    <row r="38" spans="3:9">
      <c r="C38" s="5" t="s">
        <v>51</v>
      </c>
      <c r="D38" s="5">
        <f>COUNTIF(C2:C23,"&lt;0.567")-COUNTIF(C2:C23,"&lt;0.553")</f>
        <v>1</v>
      </c>
      <c r="H38" s="5" t="s">
        <v>52</v>
      </c>
      <c r="I38" s="5">
        <f>COUNTIF(C2:C22,"&lt;0.606")-COUNTIF(C2:C22,"&lt;0.589")</f>
        <v>1</v>
      </c>
    </row>
    <row r="39" spans="3:9">
      <c r="C39" s="5" t="s">
        <v>53</v>
      </c>
      <c r="D39" s="5">
        <f>COUNTIF(C2:C23,"&lt;0.581")-COUNTIF(C2:C23,"&lt;0.567")</f>
        <v>2</v>
      </c>
      <c r="H39" s="5" t="s">
        <v>54</v>
      </c>
      <c r="I39" s="5">
        <f>COUNTIF(C2:C22,"&lt;0.623")-COUNTIF(C2:C22,"&lt;0.606")</f>
        <v>1</v>
      </c>
    </row>
    <row r="40" spans="3:9">
      <c r="C40" s="5" t="s">
        <v>55</v>
      </c>
      <c r="D40" s="5">
        <f>COUNTIF(C2:C23,"&lt;0.595")-COUNTIF(C2:C23,"&lt;0.581")</f>
        <v>0</v>
      </c>
      <c r="H40" s="5" t="s">
        <v>56</v>
      </c>
      <c r="I40" s="5">
        <f>COUNTIF(C2:C22,"&lt;0.64")-COUNTIF(C2:C22,"&lt;0.623")</f>
        <v>1</v>
      </c>
    </row>
    <row r="41" spans="3:9">
      <c r="C41" s="5" t="s">
        <v>57</v>
      </c>
      <c r="D41" s="5">
        <f>COUNTIF(C2:C23,"&lt;0.609")-COUNTIF(C2:C23,"&lt;0.595")</f>
        <v>2</v>
      </c>
      <c r="H41" s="5" t="s">
        <v>58</v>
      </c>
      <c r="I41" s="5">
        <f>COUNTIF(C2:C22,"&lt;0.657")-COUNTIF(C2:C22,"&lt;0.64")</f>
        <v>1</v>
      </c>
    </row>
    <row r="42" spans="3:9">
      <c r="C42" s="5" t="s">
        <v>59</v>
      </c>
      <c r="D42" s="5">
        <f>COUNTIF(C2:C23,"&lt;0.623")-COUNTIF(C2:C23,"&lt;0.609")</f>
        <v>0</v>
      </c>
      <c r="H42" s="5" t="s">
        <v>60</v>
      </c>
      <c r="I42" s="5">
        <f>COUNTIF(C2:C22,"&lt;0.674")-COUNTIF(C2:C22,"&lt;0.657")</f>
        <v>1</v>
      </c>
    </row>
    <row r="43" spans="3:9">
      <c r="C43" s="5" t="s">
        <v>61</v>
      </c>
      <c r="D43" s="5">
        <f>COUNTIF(C2:C23,"&lt;0.637")-COUNTIF(C2:C23,"&lt;0.623")</f>
        <v>1</v>
      </c>
      <c r="H43" s="5" t="s">
        <v>62</v>
      </c>
      <c r="I43" s="5">
        <f>COUNTIF(C2:C22,"&lt;0.691")-COUNTIF(C2:C22,"&lt;0.674")</f>
        <v>1</v>
      </c>
    </row>
    <row r="44" spans="3:9">
      <c r="C44" s="5" t="s">
        <v>63</v>
      </c>
      <c r="D44" s="5">
        <f>COUNTIF(C2:C23,"&lt;0.651")-COUNTIF(C2:C23,"&lt;0.637")</f>
        <v>1</v>
      </c>
      <c r="H44" s="5" t="s">
        <v>64</v>
      </c>
      <c r="I44" s="5">
        <f>COUNTIF(C2:C22,"&lt;0.708")-COUNTIF(C2:C22,"&lt;0.691")</f>
        <v>1</v>
      </c>
    </row>
    <row r="45" spans="3:9">
      <c r="C45" s="5" t="s">
        <v>65</v>
      </c>
      <c r="D45" s="5">
        <f>COUNTIF(C2:C23,"&lt;0.665")-COUNTIF(C2:C23,"&lt;0.651")</f>
        <v>1</v>
      </c>
      <c r="H45" s="5" t="s">
        <v>66</v>
      </c>
      <c r="I45" s="5">
        <f>COUNTIF(C2:C22,"&lt;0.725")-COUNTIF(C2:C22,"&lt;0.708")</f>
        <v>1</v>
      </c>
    </row>
    <row r="46" spans="3:9">
      <c r="C46" s="5" t="s">
        <v>67</v>
      </c>
      <c r="D46" s="5">
        <f>COUNTIF(C2:C23,"&lt;0.679")-COUNTIF(C2:C23,"&lt;0.665")</f>
        <v>1</v>
      </c>
      <c r="H46" s="5" t="s">
        <v>68</v>
      </c>
      <c r="I46" s="5">
        <f>COUNTIF(C2:C22,"&lt;0.742")-COUNTIF(C2:C22,"&lt;0.725")</f>
        <v>1</v>
      </c>
    </row>
    <row r="47" spans="3:9">
      <c r="C47" s="5" t="s">
        <v>69</v>
      </c>
      <c r="D47" s="5">
        <f>COUNTIF(C2:C23,"&lt;0.693")-COUNTIF(C2:C23,"&lt;0.679")</f>
        <v>0</v>
      </c>
      <c r="H47" s="5" t="s">
        <v>70</v>
      </c>
      <c r="I47" s="5">
        <f>COUNTIF(C2:C22,"&lt;0.759")-COUNTIF(C2:C22,"&lt;0.742")</f>
        <v>1</v>
      </c>
    </row>
    <row r="48" spans="3:9">
      <c r="C48" s="5" t="s">
        <v>71</v>
      </c>
      <c r="D48" s="5">
        <f>COUNTIF(C2:C23,"&lt;0.707")-COUNTIF(C2:C23,"&lt;0.693")</f>
        <v>0</v>
      </c>
      <c r="H48" s="5" t="s">
        <v>72</v>
      </c>
      <c r="I48" s="5">
        <f>COUNTIF(C2:C22,"&lt;0.776")-COUNTIF(C2:C22,"&lt;0.759")</f>
        <v>0</v>
      </c>
    </row>
    <row r="49" spans="3:9">
      <c r="C49" s="5" t="s">
        <v>73</v>
      </c>
      <c r="D49" s="5">
        <f>COUNTIF(C2:C23,"&lt;0.721")-COUNTIF(C2:C23,"&lt;0.707")</f>
        <v>2</v>
      </c>
      <c r="H49" s="5" t="s">
        <v>74</v>
      </c>
      <c r="I49" s="5">
        <f>COUNTIF(C2:C22,"&lt;0.793")-COUNTIF(C2:C22,"&lt;0.776")</f>
        <v>0</v>
      </c>
    </row>
    <row r="50" spans="3:9">
      <c r="C50" s="5" t="s">
        <v>75</v>
      </c>
      <c r="D50" s="5">
        <f>COUNTIF(C2:C23,"&lt;0.735")-COUNTIF(C2:C23,"&lt;0.721")</f>
        <v>1</v>
      </c>
      <c r="H50" s="5" t="s">
        <v>76</v>
      </c>
      <c r="I50" s="5">
        <f>COUNTIF(C2:C22,"&lt;0.81")-COUNTIF(C2:C22,"&lt;0.793")</f>
        <v>0</v>
      </c>
    </row>
    <row r="51" spans="3:9">
      <c r="C51" s="5" t="s">
        <v>77</v>
      </c>
      <c r="D51" s="5">
        <f>COUNTIF(C2:C23,"&lt;0.749")-COUNTIF(C2:C23,"&lt;0.735")</f>
        <v>1</v>
      </c>
      <c r="H51" s="5" t="s">
        <v>77</v>
      </c>
      <c r="I51" s="5">
        <f>COUNTIF(H2:H23,"&lt;0.749")-COUNTIF(H2:H23,"&lt;0.735")</f>
        <v>0</v>
      </c>
    </row>
    <row r="52" spans="3:9">
      <c r="C52" s="5" t="s">
        <v>78</v>
      </c>
      <c r="D52" s="5">
        <f>COUNTIF(C2:C23,"&lt;0.763")-COUNTIF(C2:C23,"&lt;0.749")</f>
        <v>0</v>
      </c>
      <c r="H52" s="5" t="s">
        <v>78</v>
      </c>
      <c r="I52" s="5">
        <f>COUNTIF(H2:H23,"&lt;0.763")-COUNTIF(H2:H23,"&lt;0.749")</f>
        <v>0</v>
      </c>
    </row>
    <row r="53" spans="3:9">
      <c r="C53" s="5" t="s">
        <v>79</v>
      </c>
      <c r="D53" s="5">
        <f>COUNTIF(C2:C23,"&lt;0.777")-COUNTIF(C2:C23,"&lt;0.763")</f>
        <v>0</v>
      </c>
      <c r="H53" s="5" t="s">
        <v>79</v>
      </c>
      <c r="I53" s="5">
        <f>COUNTIF(H2:H23,"&lt;0.777")-COUNTIF(H2:H23,"&lt;0.763")</f>
        <v>0</v>
      </c>
    </row>
    <row r="54" spans="3:9">
      <c r="C54" s="5" t="s">
        <v>80</v>
      </c>
      <c r="D54" s="5">
        <f>COUNTIF(C2:C23,"&lt;0.791")-COUNTIF(C2:C23,"&lt;0.777")</f>
        <v>0</v>
      </c>
      <c r="H54" s="5" t="s">
        <v>80</v>
      </c>
      <c r="I54" s="5">
        <f>COUNTIF(H2:H23,"&lt;0.791")-COUNTIF(H2:H23,"&lt;0.777")</f>
        <v>0</v>
      </c>
    </row>
    <row r="55" spans="3:9">
      <c r="C55" s="5" t="s">
        <v>81</v>
      </c>
      <c r="D55" s="5">
        <f>COUNTIF(C2:C23,"&lt;0.805")-COUNTIF(C2:C23,"&lt;0.791")</f>
        <v>0</v>
      </c>
      <c r="H55" s="5" t="s">
        <v>81</v>
      </c>
      <c r="I55" s="5">
        <f>COUNTIF(H2:H23,"&lt;0.805")-COUNTIF(H2:H23,"&lt;0.791")</f>
        <v>0</v>
      </c>
    </row>
    <row r="56" spans="3:9">
      <c r="C56" s="5" t="s">
        <v>82</v>
      </c>
      <c r="D56" s="5">
        <f>COUNTIF(C2:C23,"&lt;0.819")-COUNTIF(C2:C23,"&lt;0.805")</f>
        <v>0</v>
      </c>
      <c r="H56" s="5" t="s">
        <v>82</v>
      </c>
      <c r="I56" s="5">
        <f>COUNTIF(H2:H23,"&lt;0.819")-COUNTIF(H2:H23,"&lt;0.805")</f>
        <v>0</v>
      </c>
    </row>
    <row r="57" spans="3:9">
      <c r="C57" s="5" t="s">
        <v>83</v>
      </c>
      <c r="D57" s="5">
        <f>COUNTIF(C2:C23,"&lt;0.833")-COUNTIF(C2:C23,"&lt;0.819")</f>
        <v>0</v>
      </c>
      <c r="H57" s="5" t="s">
        <v>83</v>
      </c>
      <c r="I57" s="5">
        <f>COUNTIF(H2:H23,"&lt;0.833")-COUNTIF(H2:H23,"&lt;0.819")</f>
        <v>0</v>
      </c>
    </row>
    <row r="58" spans="3:9">
      <c r="C58" s="5" t="s">
        <v>84</v>
      </c>
      <c r="D58" s="5">
        <f>COUNTIF(C2:C22,"&lt;0.847")-COUNTIF(C2:C22,"&lt;0.833")</f>
        <v>0</v>
      </c>
      <c r="H58" s="5" t="s">
        <v>84</v>
      </c>
      <c r="I58" s="5">
        <f>COUNTIF(H2:H22,"&lt;0.847")-COUNTIF(H2:H22,"&lt;0.833")</f>
        <v>0</v>
      </c>
    </row>
  </sheetData>
  <pageMargins left="0.75" right="0.75" top="1" bottom="1" header="0.5" footer="0.5"/>
  <headerFooter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4"/>
  <sheetViews>
    <sheetView topLeftCell="A25" workbookViewId="0">
      <selection activeCell="H37" sqref="H37:I60"/>
    </sheetView>
  </sheetViews>
  <sheetFormatPr defaultColWidth="9" defaultRowHeight="13.5"/>
  <cols>
    <col min="3" max="4" width="18.25" customWidth="1"/>
    <col min="8" max="9" width="19" customWidth="1"/>
    <col min="10" max="14" width="12.625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customFormat="1" spans="1:14">
      <c r="A2" s="6">
        <v>61</v>
      </c>
      <c r="B2" s="7">
        <v>61</v>
      </c>
      <c r="C2" s="7">
        <v>0.539327621459961</v>
      </c>
      <c r="D2" s="7">
        <v>0.0835833549499512</v>
      </c>
      <c r="E2" s="7">
        <v>10</v>
      </c>
      <c r="F2" s="7">
        <v>9</v>
      </c>
      <c r="G2" s="7">
        <v>0</v>
      </c>
      <c r="H2" s="7">
        <v>1</v>
      </c>
      <c r="I2" s="7">
        <v>1</v>
      </c>
      <c r="J2" s="7">
        <v>0.526315789473684</v>
      </c>
      <c r="K2" s="7">
        <v>0.689655172413793</v>
      </c>
      <c r="L2" s="7">
        <v>0.9</v>
      </c>
      <c r="M2" s="7">
        <v>0.1</v>
      </c>
      <c r="N2" s="7">
        <v>0.55</v>
      </c>
    </row>
    <row r="3" s="1" customFormat="1" spans="1:14">
      <c r="A3" s="8">
        <v>28</v>
      </c>
      <c r="B3" s="9">
        <v>28</v>
      </c>
      <c r="C3" s="9">
        <v>0.567909240722656</v>
      </c>
      <c r="D3" s="9">
        <v>0.0131438970565796</v>
      </c>
      <c r="E3" s="9">
        <v>10</v>
      </c>
      <c r="F3" s="9">
        <v>6</v>
      </c>
      <c r="G3" s="9">
        <v>0</v>
      </c>
      <c r="H3" s="9">
        <v>4</v>
      </c>
      <c r="I3" s="9">
        <v>1</v>
      </c>
      <c r="J3" s="9">
        <v>0.625</v>
      </c>
      <c r="K3" s="9">
        <v>0.769230769230769</v>
      </c>
      <c r="L3" s="9">
        <v>0.6</v>
      </c>
      <c r="M3" s="9">
        <v>0.4</v>
      </c>
      <c r="N3" s="9">
        <v>0.7</v>
      </c>
    </row>
    <row r="4" spans="1:14">
      <c r="A4" s="6">
        <v>12</v>
      </c>
      <c r="B4" s="7">
        <v>12</v>
      </c>
      <c r="C4" s="7">
        <v>0.578823804855347</v>
      </c>
      <c r="D4" s="7">
        <v>0.00784742832183838</v>
      </c>
      <c r="E4" s="7">
        <v>10</v>
      </c>
      <c r="F4" s="7">
        <v>7</v>
      </c>
      <c r="G4" s="7">
        <v>0</v>
      </c>
      <c r="H4" s="7">
        <v>3</v>
      </c>
      <c r="I4" s="7">
        <v>1</v>
      </c>
      <c r="J4" s="7">
        <v>0.588235294117647</v>
      </c>
      <c r="K4" s="7">
        <v>0.740740740740741</v>
      </c>
      <c r="L4" s="7">
        <v>0.7</v>
      </c>
      <c r="M4" s="7">
        <v>0.3</v>
      </c>
      <c r="N4" s="7">
        <v>0.65</v>
      </c>
    </row>
    <row r="5" s="14" customFormat="1" spans="1:14">
      <c r="A5" s="19">
        <v>69</v>
      </c>
      <c r="B5" s="20">
        <v>69</v>
      </c>
      <c r="C5" s="20">
        <v>0.590951204299927</v>
      </c>
      <c r="D5" s="20">
        <v>0.0433201789855957</v>
      </c>
      <c r="E5" s="20">
        <v>10</v>
      </c>
      <c r="F5" s="20">
        <v>6</v>
      </c>
      <c r="G5" s="20">
        <v>0</v>
      </c>
      <c r="H5" s="20">
        <v>4</v>
      </c>
      <c r="I5" s="20">
        <v>1</v>
      </c>
      <c r="J5" s="20">
        <v>0.625</v>
      </c>
      <c r="K5" s="20">
        <v>0.769230769230769</v>
      </c>
      <c r="L5" s="20">
        <v>0.6</v>
      </c>
      <c r="M5" s="20">
        <v>0.4</v>
      </c>
      <c r="N5" s="20">
        <v>0.7</v>
      </c>
    </row>
    <row r="6" spans="1:14">
      <c r="A6" s="6">
        <v>19</v>
      </c>
      <c r="B6" s="7">
        <v>19</v>
      </c>
      <c r="C6" s="7">
        <v>0.606020212173462</v>
      </c>
      <c r="D6" s="7">
        <v>0.0171260833740234</v>
      </c>
      <c r="E6" s="7">
        <v>10</v>
      </c>
      <c r="F6" s="7">
        <v>5</v>
      </c>
      <c r="G6" s="7">
        <v>0</v>
      </c>
      <c r="H6" s="7">
        <v>5</v>
      </c>
      <c r="I6" s="7">
        <v>1</v>
      </c>
      <c r="J6" s="7">
        <v>0.666666666666667</v>
      </c>
      <c r="K6" s="7">
        <v>0.8</v>
      </c>
      <c r="L6" s="7">
        <v>0.5</v>
      </c>
      <c r="M6" s="7">
        <v>0.5</v>
      </c>
      <c r="N6" s="7">
        <v>0.75</v>
      </c>
    </row>
    <row r="7" spans="1:14">
      <c r="A7" s="6">
        <v>62</v>
      </c>
      <c r="B7" s="7">
        <v>62</v>
      </c>
      <c r="C7" s="7">
        <v>0.626335144042969</v>
      </c>
      <c r="D7" s="7">
        <v>0.0125883817672729</v>
      </c>
      <c r="E7" s="7">
        <v>10</v>
      </c>
      <c r="F7" s="7">
        <v>8</v>
      </c>
      <c r="G7" s="7">
        <v>0</v>
      </c>
      <c r="H7" s="7">
        <v>2</v>
      </c>
      <c r="I7" s="7">
        <v>1</v>
      </c>
      <c r="J7" s="7">
        <v>0.555555555555556</v>
      </c>
      <c r="K7" s="7">
        <v>0.714285714285714</v>
      </c>
      <c r="L7" s="7">
        <v>0.8</v>
      </c>
      <c r="M7" s="7">
        <v>0.2</v>
      </c>
      <c r="N7" s="7">
        <v>0.6</v>
      </c>
    </row>
    <row r="8" s="1" customFormat="1" spans="1:14">
      <c r="A8" s="8">
        <v>3</v>
      </c>
      <c r="B8" s="9">
        <v>3</v>
      </c>
      <c r="C8" s="9">
        <v>0.65697968006134</v>
      </c>
      <c r="D8" s="9">
        <v>0.0191965103149414</v>
      </c>
      <c r="E8" s="9">
        <v>10</v>
      </c>
      <c r="F8" s="9">
        <v>6</v>
      </c>
      <c r="G8" s="9">
        <v>0</v>
      </c>
      <c r="H8" s="9">
        <v>4</v>
      </c>
      <c r="I8" s="9">
        <v>1</v>
      </c>
      <c r="J8" s="9">
        <v>0.625</v>
      </c>
      <c r="K8" s="9">
        <v>0.769230769230769</v>
      </c>
      <c r="L8" s="9">
        <v>0.6</v>
      </c>
      <c r="M8" s="9">
        <v>0.4</v>
      </c>
      <c r="N8" s="9">
        <v>0.7</v>
      </c>
    </row>
    <row r="9" s="3" customFormat="1" spans="1:14">
      <c r="A9" s="22">
        <v>77</v>
      </c>
      <c r="B9" s="23">
        <v>77</v>
      </c>
      <c r="C9" s="23">
        <v>0.663548707962036</v>
      </c>
      <c r="D9" s="23">
        <v>0.0263123512268066</v>
      </c>
      <c r="E9" s="23">
        <v>10</v>
      </c>
      <c r="F9" s="23">
        <v>7</v>
      </c>
      <c r="G9" s="23">
        <v>0</v>
      </c>
      <c r="H9" s="23">
        <v>3</v>
      </c>
      <c r="I9" s="23">
        <v>1</v>
      </c>
      <c r="J9" s="23">
        <v>0.588235294117647</v>
      </c>
      <c r="K9" s="23">
        <v>0.740740740740741</v>
      </c>
      <c r="L9" s="23">
        <v>0.7</v>
      </c>
      <c r="M9" s="23">
        <v>0.3</v>
      </c>
      <c r="N9" s="23">
        <v>0.65</v>
      </c>
    </row>
    <row r="10" spans="1:14">
      <c r="A10" s="6">
        <v>11</v>
      </c>
      <c r="B10" s="7">
        <v>11</v>
      </c>
      <c r="C10" s="7">
        <v>0.682506084442139</v>
      </c>
      <c r="D10" s="7">
        <v>0.0313220024108887</v>
      </c>
      <c r="E10" s="7">
        <v>10</v>
      </c>
      <c r="F10" s="7">
        <v>6</v>
      </c>
      <c r="G10" s="7">
        <v>0</v>
      </c>
      <c r="H10" s="7">
        <v>4</v>
      </c>
      <c r="I10" s="7">
        <v>1</v>
      </c>
      <c r="J10" s="7">
        <v>0.625</v>
      </c>
      <c r="K10" s="7">
        <v>0.769230769230769</v>
      </c>
      <c r="L10" s="7">
        <v>0.6</v>
      </c>
      <c r="M10" s="7">
        <v>0.4</v>
      </c>
      <c r="N10" s="7">
        <v>0.7</v>
      </c>
    </row>
    <row r="11" s="14" customFormat="1" spans="1:14">
      <c r="A11" s="19">
        <v>57</v>
      </c>
      <c r="B11" s="20">
        <v>57</v>
      </c>
      <c r="C11" s="20">
        <v>0.703205585479736</v>
      </c>
      <c r="D11" s="20">
        <v>0.0240179300308228</v>
      </c>
      <c r="E11" s="20">
        <v>10</v>
      </c>
      <c r="F11" s="20">
        <v>4</v>
      </c>
      <c r="G11" s="20">
        <v>0</v>
      </c>
      <c r="H11" s="20">
        <v>6</v>
      </c>
      <c r="I11" s="20">
        <v>1</v>
      </c>
      <c r="J11" s="20">
        <v>0.714285714285714</v>
      </c>
      <c r="K11" s="20">
        <v>0.833333333333333</v>
      </c>
      <c r="L11" s="20">
        <v>0.4</v>
      </c>
      <c r="M11" s="20">
        <v>0.6</v>
      </c>
      <c r="N11" s="20">
        <v>0.8</v>
      </c>
    </row>
    <row r="12" spans="1:14">
      <c r="A12" s="6">
        <v>84</v>
      </c>
      <c r="B12" s="7">
        <v>84</v>
      </c>
      <c r="C12" s="7">
        <v>0.710006833076477</v>
      </c>
      <c r="D12" s="7">
        <v>0.00908374786376953</v>
      </c>
      <c r="E12" s="7">
        <v>10</v>
      </c>
      <c r="F12" s="7">
        <v>5</v>
      </c>
      <c r="G12" s="7">
        <v>0</v>
      </c>
      <c r="H12" s="7">
        <v>5</v>
      </c>
      <c r="I12" s="7">
        <v>1</v>
      </c>
      <c r="J12" s="7">
        <v>0.666666666666667</v>
      </c>
      <c r="K12" s="7">
        <v>0.8</v>
      </c>
      <c r="L12" s="7">
        <v>0.5</v>
      </c>
      <c r="M12" s="7">
        <v>0.5</v>
      </c>
      <c r="N12" s="7">
        <v>0.75</v>
      </c>
    </row>
    <row r="13" spans="1:14">
      <c r="A13" s="6">
        <v>67</v>
      </c>
      <c r="B13" s="7">
        <v>67</v>
      </c>
      <c r="C13" s="7">
        <v>0.726960897445679</v>
      </c>
      <c r="D13" s="7">
        <v>0.0244230031967163</v>
      </c>
      <c r="E13" s="7">
        <v>10</v>
      </c>
      <c r="F13" s="7">
        <v>7</v>
      </c>
      <c r="G13" s="7">
        <v>0</v>
      </c>
      <c r="H13" s="7">
        <v>3</v>
      </c>
      <c r="I13" s="7">
        <v>1</v>
      </c>
      <c r="J13" s="7">
        <v>0.588235294117647</v>
      </c>
      <c r="K13" s="7">
        <v>0.740740740740741</v>
      </c>
      <c r="L13" s="7">
        <v>0.7</v>
      </c>
      <c r="M13" s="7">
        <v>0.3</v>
      </c>
      <c r="N13" s="7">
        <v>0.65</v>
      </c>
    </row>
    <row r="14" s="14" customFormat="1" spans="1:14">
      <c r="A14" s="19">
        <v>65</v>
      </c>
      <c r="B14" s="20">
        <v>65</v>
      </c>
      <c r="C14" s="20">
        <v>0.745096802711487</v>
      </c>
      <c r="D14" s="20">
        <v>0.034243106842041</v>
      </c>
      <c r="E14" s="20">
        <v>10</v>
      </c>
      <c r="F14" s="20">
        <v>4</v>
      </c>
      <c r="G14" s="20">
        <v>0</v>
      </c>
      <c r="H14" s="20">
        <v>6</v>
      </c>
      <c r="I14" s="20">
        <v>1</v>
      </c>
      <c r="J14" s="20">
        <v>0.714285714285714</v>
      </c>
      <c r="K14" s="20">
        <v>0.833333333333333</v>
      </c>
      <c r="L14" s="20">
        <v>0.4</v>
      </c>
      <c r="M14" s="20">
        <v>0.6</v>
      </c>
      <c r="N14" s="20">
        <v>0.8</v>
      </c>
    </row>
    <row r="15" s="3" customFormat="1" spans="1:14">
      <c r="A15" s="22">
        <v>5</v>
      </c>
      <c r="B15" s="23">
        <v>5</v>
      </c>
      <c r="C15" s="23">
        <v>0.759477138519287</v>
      </c>
      <c r="D15" s="23">
        <v>0.0228502750396729</v>
      </c>
      <c r="E15" s="23">
        <v>10</v>
      </c>
      <c r="F15" s="23">
        <v>6</v>
      </c>
      <c r="G15" s="23">
        <v>0</v>
      </c>
      <c r="H15" s="23">
        <v>4</v>
      </c>
      <c r="I15" s="23">
        <v>1</v>
      </c>
      <c r="J15" s="23">
        <v>0.625</v>
      </c>
      <c r="K15" s="23">
        <v>0.769230769230769</v>
      </c>
      <c r="L15" s="23">
        <v>0.6</v>
      </c>
      <c r="M15" s="23">
        <v>0.4</v>
      </c>
      <c r="N15" s="23">
        <v>0.7</v>
      </c>
    </row>
    <row r="16" customFormat="1" spans="1:14">
      <c r="A16" s="6">
        <v>81</v>
      </c>
      <c r="B16" s="7">
        <v>81</v>
      </c>
      <c r="C16" s="7">
        <v>0.777614712715149</v>
      </c>
      <c r="D16" s="7">
        <v>0.0385898351669312</v>
      </c>
      <c r="E16" s="7">
        <v>10</v>
      </c>
      <c r="F16" s="7">
        <v>4</v>
      </c>
      <c r="G16" s="7">
        <v>0</v>
      </c>
      <c r="H16" s="7">
        <v>6</v>
      </c>
      <c r="I16" s="7">
        <v>1</v>
      </c>
      <c r="J16" s="7">
        <v>0.714285714285714</v>
      </c>
      <c r="K16" s="7">
        <v>0.833333333333333</v>
      </c>
      <c r="L16" s="7">
        <v>0.4</v>
      </c>
      <c r="M16" s="7">
        <v>0.6</v>
      </c>
      <c r="N16" s="7">
        <v>0.8</v>
      </c>
    </row>
    <row r="17" s="14" customFormat="1" spans="1:14">
      <c r="A17" s="19">
        <v>17</v>
      </c>
      <c r="B17" s="20">
        <v>17</v>
      </c>
      <c r="C17" s="20">
        <v>0.802490711212158</v>
      </c>
      <c r="D17" s="20">
        <v>0.0230822563171387</v>
      </c>
      <c r="E17" s="20">
        <v>10</v>
      </c>
      <c r="F17" s="20">
        <v>5</v>
      </c>
      <c r="G17" s="20">
        <v>0</v>
      </c>
      <c r="H17" s="20">
        <v>5</v>
      </c>
      <c r="I17" s="20">
        <v>1</v>
      </c>
      <c r="J17" s="20">
        <v>0.666666666666667</v>
      </c>
      <c r="K17" s="20">
        <v>0.8</v>
      </c>
      <c r="L17" s="20">
        <v>0.5</v>
      </c>
      <c r="M17" s="20">
        <v>0.5</v>
      </c>
      <c r="N17" s="20">
        <v>0.75</v>
      </c>
    </row>
    <row r="18" spans="1:14">
      <c r="A18" s="6">
        <v>96</v>
      </c>
      <c r="B18" s="7">
        <v>96</v>
      </c>
      <c r="C18" s="7">
        <v>0.825199604034424</v>
      </c>
      <c r="D18" s="7">
        <v>0.0523767471313477</v>
      </c>
      <c r="E18" s="7">
        <v>10</v>
      </c>
      <c r="F18" s="7">
        <v>5</v>
      </c>
      <c r="G18" s="7">
        <v>0</v>
      </c>
      <c r="H18" s="7">
        <v>5</v>
      </c>
      <c r="I18" s="7">
        <v>1</v>
      </c>
      <c r="J18" s="7">
        <v>0.666666666666667</v>
      </c>
      <c r="K18" s="7">
        <v>0.8</v>
      </c>
      <c r="L18" s="7">
        <v>0.5</v>
      </c>
      <c r="M18" s="7">
        <v>0.5</v>
      </c>
      <c r="N18" s="7">
        <v>0.75</v>
      </c>
    </row>
    <row r="19" customFormat="1" spans="1:14">
      <c r="A19" s="6">
        <v>76</v>
      </c>
      <c r="B19" s="7">
        <v>76</v>
      </c>
      <c r="C19" s="7">
        <v>0.827271580696106</v>
      </c>
      <c r="D19" s="7">
        <v>0.122797250747681</v>
      </c>
      <c r="E19" s="7">
        <v>10</v>
      </c>
      <c r="F19" s="7">
        <v>5</v>
      </c>
      <c r="G19" s="7">
        <v>0</v>
      </c>
      <c r="H19" s="7">
        <v>5</v>
      </c>
      <c r="I19" s="7">
        <v>1</v>
      </c>
      <c r="J19" s="7">
        <v>0.666666666666667</v>
      </c>
      <c r="K19" s="7">
        <v>0.8</v>
      </c>
      <c r="L19" s="7">
        <v>0.5</v>
      </c>
      <c r="M19" s="7">
        <v>0.5</v>
      </c>
      <c r="N19" s="7">
        <v>0.75</v>
      </c>
    </row>
    <row r="20" s="14" customFormat="1" spans="1:14">
      <c r="A20" s="19">
        <v>36</v>
      </c>
      <c r="B20" s="20">
        <v>36</v>
      </c>
      <c r="C20" s="20">
        <v>0.845277667045593</v>
      </c>
      <c r="D20" s="20">
        <v>0.0597842931747437</v>
      </c>
      <c r="E20" s="20">
        <v>10</v>
      </c>
      <c r="F20" s="20">
        <v>8</v>
      </c>
      <c r="G20" s="20">
        <v>0</v>
      </c>
      <c r="H20" s="20">
        <v>2</v>
      </c>
      <c r="I20" s="20">
        <v>1</v>
      </c>
      <c r="J20" s="20">
        <v>0.555555555555556</v>
      </c>
      <c r="K20" s="20">
        <v>0.714285714285714</v>
      </c>
      <c r="L20" s="20">
        <v>0.8</v>
      </c>
      <c r="M20" s="20">
        <v>0.2</v>
      </c>
      <c r="N20" s="20">
        <v>0.6</v>
      </c>
    </row>
    <row r="21" s="2" customFormat="1" spans="1:14">
      <c r="A21" s="10">
        <v>99</v>
      </c>
      <c r="B21" s="11">
        <v>99</v>
      </c>
      <c r="C21" s="11">
        <v>0.862016797065735</v>
      </c>
      <c r="D21" s="11">
        <v>0.0384888648986816</v>
      </c>
      <c r="E21" s="11">
        <v>10</v>
      </c>
      <c r="F21" s="11">
        <v>5</v>
      </c>
      <c r="G21" s="11">
        <v>0</v>
      </c>
      <c r="H21" s="11">
        <v>5</v>
      </c>
      <c r="I21" s="11">
        <v>1</v>
      </c>
      <c r="J21" s="11">
        <v>0.666666666666667</v>
      </c>
      <c r="K21" s="11">
        <v>0.8</v>
      </c>
      <c r="L21" s="11">
        <v>0.5</v>
      </c>
      <c r="M21" s="11">
        <v>0.5</v>
      </c>
      <c r="N21" s="11">
        <v>0.75</v>
      </c>
    </row>
    <row r="22" spans="1:14">
      <c r="A22" s="6">
        <v>94</v>
      </c>
      <c r="B22" s="7">
        <v>94</v>
      </c>
      <c r="C22" s="7">
        <v>0.884147644042969</v>
      </c>
      <c r="D22" s="7">
        <v>0.0210639238357544</v>
      </c>
      <c r="E22" s="7">
        <v>10</v>
      </c>
      <c r="F22" s="7">
        <v>6</v>
      </c>
      <c r="G22" s="7">
        <v>0</v>
      </c>
      <c r="H22" s="7">
        <v>4</v>
      </c>
      <c r="I22" s="7">
        <v>1</v>
      </c>
      <c r="J22" s="7">
        <v>0.625</v>
      </c>
      <c r="K22" s="7">
        <v>0.769230769230769</v>
      </c>
      <c r="L22" s="7">
        <v>0.6</v>
      </c>
      <c r="M22" s="7">
        <v>0.4</v>
      </c>
      <c r="N22" s="7">
        <v>0.7</v>
      </c>
    </row>
    <row r="23" s="1" customFormat="1" spans="1:14">
      <c r="A23" s="8">
        <v>80</v>
      </c>
      <c r="B23" s="9">
        <v>80</v>
      </c>
      <c r="C23" s="9">
        <v>0.909982204437256</v>
      </c>
      <c r="D23" s="9">
        <v>0.198383212089539</v>
      </c>
      <c r="E23" s="9">
        <v>10</v>
      </c>
      <c r="F23" s="9">
        <v>9</v>
      </c>
      <c r="G23" s="9">
        <v>0</v>
      </c>
      <c r="H23" s="9">
        <v>1</v>
      </c>
      <c r="I23" s="9">
        <v>1</v>
      </c>
      <c r="J23" s="9">
        <v>0.526315789473684</v>
      </c>
      <c r="K23" s="9">
        <v>0.689655172413793</v>
      </c>
      <c r="L23" s="9">
        <v>0.9</v>
      </c>
      <c r="M23" s="9">
        <v>0.1</v>
      </c>
      <c r="N23" s="9">
        <v>0.55</v>
      </c>
    </row>
    <row r="24" s="2" customFormat="1" spans="1:14">
      <c r="A24" s="10">
        <v>30</v>
      </c>
      <c r="B24" s="11">
        <v>30</v>
      </c>
      <c r="C24" s="11">
        <v>0.924483895301819</v>
      </c>
      <c r="D24" s="11">
        <v>0.00849044322967529</v>
      </c>
      <c r="E24" s="11">
        <v>10</v>
      </c>
      <c r="F24" s="11">
        <v>8</v>
      </c>
      <c r="G24" s="11">
        <v>0</v>
      </c>
      <c r="H24" s="11">
        <v>2</v>
      </c>
      <c r="I24" s="11">
        <v>1</v>
      </c>
      <c r="J24" s="11">
        <v>0.555555555555556</v>
      </c>
      <c r="K24" s="11">
        <v>0.714285714285714</v>
      </c>
      <c r="L24" s="11">
        <v>0.8</v>
      </c>
      <c r="M24" s="11">
        <v>0.2</v>
      </c>
      <c r="N24" s="11">
        <v>0.6</v>
      </c>
    </row>
    <row r="25" s="1" customFormat="1" spans="1:14">
      <c r="A25" s="8">
        <v>97</v>
      </c>
      <c r="B25" s="9">
        <v>97</v>
      </c>
      <c r="C25" s="9">
        <v>0.535357475280762</v>
      </c>
      <c r="D25" s="9">
        <v>0.0481466054916382</v>
      </c>
      <c r="E25" s="9">
        <v>10</v>
      </c>
      <c r="F25" s="9">
        <v>7</v>
      </c>
      <c r="G25" s="9">
        <v>0</v>
      </c>
      <c r="H25" s="9">
        <v>3</v>
      </c>
      <c r="I25" s="9">
        <v>1</v>
      </c>
      <c r="J25" s="9">
        <v>0.588235294117647</v>
      </c>
      <c r="K25" s="9">
        <v>0.740740740740741</v>
      </c>
      <c r="L25" s="9">
        <v>0.7</v>
      </c>
      <c r="M25" s="9">
        <v>0.3</v>
      </c>
      <c r="N25" s="9">
        <v>0.65</v>
      </c>
    </row>
    <row r="26" spans="3:14">
      <c r="C26" s="5">
        <f>AVERAGE(C2:C25)</f>
        <v>0.722957968711853</v>
      </c>
      <c r="D26" s="5">
        <f>AVERAGE(D2:D25)</f>
        <v>0.0408442368110021</v>
      </c>
      <c r="J26" s="5">
        <f>AVERAGE(J2:J25)</f>
        <v>0.623545690205907</v>
      </c>
      <c r="K26" s="5">
        <f>AVERAGE(K2:K25)</f>
        <v>0.766688127751346</v>
      </c>
      <c r="L26" s="5">
        <f>AVERAGE(L2:L25)</f>
        <v>0.616666666666667</v>
      </c>
      <c r="M26" s="5">
        <f>AVERAGE(M2:M25)</f>
        <v>0.383333333333333</v>
      </c>
      <c r="N26" s="5">
        <f>AVERAGE(N2:N25)</f>
        <v>0.691666666666667</v>
      </c>
    </row>
    <row r="28" spans="3:12">
      <c r="C28" s="12" t="s">
        <v>13</v>
      </c>
      <c r="D28" s="5" t="s">
        <v>14</v>
      </c>
      <c r="E28" s="5"/>
      <c r="H28" s="12" t="s">
        <v>13</v>
      </c>
      <c r="I28" s="5" t="s">
        <v>14</v>
      </c>
      <c r="J28" s="13" t="s">
        <v>26</v>
      </c>
      <c r="K28" s="14"/>
      <c r="L28" s="14"/>
    </row>
    <row r="29" s="14" customFormat="1" spans="3:10">
      <c r="C29" s="13" t="s">
        <v>27</v>
      </c>
      <c r="D29" s="13">
        <f>COUNTIF(C2:C25,"&lt;0.399")-COUNTIF(C2:C25,"&lt;0.385")</f>
        <v>0</v>
      </c>
      <c r="E29" s="13"/>
      <c r="H29" s="13" t="s">
        <v>28</v>
      </c>
      <c r="I29" s="13">
        <f>COUNTIF(C2:C25,"&lt;0.402")-COUNTIF(C2:C25,"&lt;0.385")</f>
        <v>0</v>
      </c>
      <c r="J29" s="15"/>
    </row>
    <row r="30" spans="3:13">
      <c r="C30" s="5" t="s">
        <v>29</v>
      </c>
      <c r="D30" s="5">
        <f>COUNTIF(C2:C25,"&lt;0.413")-COUNTIF(C2:C25,"&lt;0.399")</f>
        <v>0</v>
      </c>
      <c r="E30" s="5"/>
      <c r="H30" s="5" t="s">
        <v>30</v>
      </c>
      <c r="I30" s="5">
        <f>COUNTIF(C2:C25,"&lt;0.419")-COUNTIF(C2:C25,"&lt;0.402")</f>
        <v>0</v>
      </c>
      <c r="J30" s="15">
        <v>0.04</v>
      </c>
      <c r="K30" s="14">
        <v>-20</v>
      </c>
      <c r="L30" s="14">
        <v>480</v>
      </c>
      <c r="M30" s="14">
        <v>24</v>
      </c>
    </row>
    <row r="31" s="14" customFormat="1" spans="3:13">
      <c r="C31" s="13" t="s">
        <v>31</v>
      </c>
      <c r="D31" s="13">
        <f>COUNTIF(C2:C25,"&lt;0.427")-COUNTIF(C2:C25,"&lt;0.413")</f>
        <v>0</v>
      </c>
      <c r="E31" s="13">
        <v>3</v>
      </c>
      <c r="F31" s="13">
        <v>2</v>
      </c>
      <c r="H31" s="13" t="s">
        <v>32</v>
      </c>
      <c r="I31" s="13">
        <f>COUNTIF(C2:C25,"&lt;0.436")-COUNTIF(C2:C25,"&lt;0.419")</f>
        <v>0</v>
      </c>
      <c r="J31" s="15">
        <v>0.08</v>
      </c>
      <c r="K31" s="14">
        <v>-40</v>
      </c>
      <c r="L31" s="14">
        <v>460</v>
      </c>
      <c r="M31" s="14">
        <v>23</v>
      </c>
    </row>
    <row r="32" s="14" customFormat="1" spans="3:13">
      <c r="C32" s="13" t="s">
        <v>33</v>
      </c>
      <c r="D32" s="13">
        <f>COUNTIF(C2:C25,"&lt;0.441")-COUNTIF(C2:C25,"&lt;0.427")</f>
        <v>0</v>
      </c>
      <c r="E32" s="13">
        <v>5</v>
      </c>
      <c r="F32" s="13">
        <v>5</v>
      </c>
      <c r="H32" s="13" t="s">
        <v>34</v>
      </c>
      <c r="I32" s="13">
        <f>COUNTIF(C2:C25,"&lt;0.453")-COUNTIF(C2:C25,"&lt;0.436")</f>
        <v>0</v>
      </c>
      <c r="J32" s="15">
        <v>0.12</v>
      </c>
      <c r="K32" s="14">
        <v>-60</v>
      </c>
      <c r="L32" s="14">
        <v>440</v>
      </c>
      <c r="M32" s="14">
        <v>22</v>
      </c>
    </row>
    <row r="33" s="14" customFormat="1" spans="3:13">
      <c r="C33" s="13" t="s">
        <v>35</v>
      </c>
      <c r="D33" s="13">
        <f>COUNTIF(C2:C25,"&lt;0.455")-COUNTIF(C2:C25,"&lt;0.441")</f>
        <v>0</v>
      </c>
      <c r="E33" s="13">
        <v>9</v>
      </c>
      <c r="F33" s="13">
        <v>7</v>
      </c>
      <c r="H33" s="13" t="s">
        <v>36</v>
      </c>
      <c r="I33" s="13">
        <f>COUNTIF(C2:C25,"&lt;0.47")-COUNTIF(C2:C25,"&lt;0.453")</f>
        <v>0</v>
      </c>
      <c r="J33" s="15">
        <v>0.16</v>
      </c>
      <c r="K33" s="18">
        <v>-80</v>
      </c>
      <c r="L33" s="18">
        <v>420</v>
      </c>
      <c r="M33" s="14">
        <v>21</v>
      </c>
    </row>
    <row r="34" s="14" customFormat="1" spans="3:9">
      <c r="C34" s="13" t="s">
        <v>37</v>
      </c>
      <c r="D34" s="13">
        <f>COUNTIF(C2:C25,"&lt;0.469")-COUNTIF(C2:C25,"&lt;0.455")</f>
        <v>0</v>
      </c>
      <c r="E34" s="13">
        <v>5</v>
      </c>
      <c r="F34" s="13">
        <v>5</v>
      </c>
      <c r="H34" s="13" t="s">
        <v>38</v>
      </c>
      <c r="I34" s="13">
        <f>COUNTIF(C2:C25,"&lt;0.487")-COUNTIF(C2:C25,"&lt;0.47")</f>
        <v>0</v>
      </c>
    </row>
    <row r="35" s="14" customFormat="1" spans="3:9">
      <c r="C35" s="13" t="s">
        <v>39</v>
      </c>
      <c r="D35" s="13">
        <f>COUNTIF(C2:C25,"&lt;0.483")-COUNTIF(C2:C25,"&lt;0.469")</f>
        <v>0</v>
      </c>
      <c r="E35" s="13">
        <v>3</v>
      </c>
      <c r="F35" s="13">
        <v>2</v>
      </c>
      <c r="H35" s="13" t="s">
        <v>40</v>
      </c>
      <c r="I35" s="13">
        <f>COUNTIF(C2:C25,"&lt;0.504")-COUNTIF(C2:C25,"&lt;0.487")</f>
        <v>0</v>
      </c>
    </row>
    <row r="36" spans="3:11">
      <c r="C36" s="5" t="s">
        <v>41</v>
      </c>
      <c r="D36" s="5">
        <f>COUNTIF(C2:C25,"&lt;0.497")-COUNTIF(C2:C25,"&lt;0.483")</f>
        <v>0</v>
      </c>
      <c r="E36" s="5"/>
      <c r="H36" s="5" t="s">
        <v>42</v>
      </c>
      <c r="I36" s="5">
        <f>COUNTIF(C2:C25,"&lt;0.521")-COUNTIF(C2:C25,"&lt;0.504")</f>
        <v>0</v>
      </c>
      <c r="J36" s="5">
        <v>0.57</v>
      </c>
      <c r="K36" s="5">
        <v>0.041</v>
      </c>
    </row>
    <row r="37" spans="3:11">
      <c r="C37" s="5" t="s">
        <v>43</v>
      </c>
      <c r="D37" s="5">
        <f>COUNTIF(C2:C25,"&lt;0.511")-COUNTIF(C2:C25,"&lt;0.497")</f>
        <v>0</v>
      </c>
      <c r="E37" s="5"/>
      <c r="H37" s="5" t="s">
        <v>44</v>
      </c>
      <c r="I37" s="5">
        <f>COUNTIF(C2:C25,"&lt;0.538")-COUNTIF(C2:C25,"&lt;0.521")</f>
        <v>1</v>
      </c>
      <c r="J37" s="5">
        <v>0.725</v>
      </c>
      <c r="K37" s="5">
        <v>0.076</v>
      </c>
    </row>
    <row r="38" s="3" customFormat="1" spans="3:11">
      <c r="C38" s="16" t="s">
        <v>45</v>
      </c>
      <c r="D38" s="16">
        <f>COUNTIF(C2:C25,"&lt;0.525")-COUNTIF(C2:C25,"&lt;0.511")</f>
        <v>0</v>
      </c>
      <c r="E38" s="16"/>
      <c r="H38" s="16" t="s">
        <v>46</v>
      </c>
      <c r="I38" s="16">
        <f>COUNTIF(C2:C25,"&lt;0.555")-COUNTIF(C2:C25,"&lt;0.538")</f>
        <v>1</v>
      </c>
      <c r="J38" s="16">
        <v>0.801</v>
      </c>
      <c r="K38" s="16">
        <v>0.094</v>
      </c>
    </row>
    <row r="39" spans="3:9">
      <c r="C39" s="5" t="s">
        <v>47</v>
      </c>
      <c r="D39" s="5">
        <f>COUNTIF(C2:C25,"&lt;0.539")-COUNTIF(C2:C25,"&lt;0.525")</f>
        <v>1</v>
      </c>
      <c r="E39" s="5"/>
      <c r="H39" s="5" t="s">
        <v>48</v>
      </c>
      <c r="I39" s="5">
        <f>COUNTIF(C2:C25,"&lt;0.572")-COUNTIF(C2:C25,"&lt;0.555")</f>
        <v>1</v>
      </c>
    </row>
    <row r="40" spans="3:9">
      <c r="C40" s="5" t="s">
        <v>49</v>
      </c>
      <c r="D40" s="5">
        <f>COUNTIF(C2:C26,"&lt;0.553")-COUNTIF(C2:C26,"&lt;0.539")</f>
        <v>1</v>
      </c>
      <c r="H40" s="5" t="s">
        <v>50</v>
      </c>
      <c r="I40" s="5">
        <f>COUNTIF(C2:C25,"&lt;0.589")-COUNTIF(C2:C25,"&lt;0.572")</f>
        <v>1</v>
      </c>
    </row>
    <row r="41" spans="3:9">
      <c r="C41" s="5" t="s">
        <v>51</v>
      </c>
      <c r="D41" s="5">
        <f>COUNTIF(C2:C26,"&lt;0.567")-COUNTIF(C2:C26,"&lt;0.553")</f>
        <v>0</v>
      </c>
      <c r="H41" s="5" t="s">
        <v>52</v>
      </c>
      <c r="I41" s="5">
        <f>COUNTIF(C2:C25,"&lt;0.606")-COUNTIF(C2:C25,"&lt;0.589")</f>
        <v>1</v>
      </c>
    </row>
    <row r="42" spans="3:9">
      <c r="C42" s="5" t="s">
        <v>53</v>
      </c>
      <c r="D42" s="5">
        <f>COUNTIF(C2:C26,"&lt;0.581")-COUNTIF(C2:C26,"&lt;0.567")</f>
        <v>2</v>
      </c>
      <c r="H42" s="5" t="s">
        <v>54</v>
      </c>
      <c r="I42" s="5">
        <f>COUNTIF(C2:C25,"&lt;0.623")-COUNTIF(C2:C25,"&lt;0.606")</f>
        <v>1</v>
      </c>
    </row>
    <row r="43" spans="3:9">
      <c r="C43" s="5" t="s">
        <v>55</v>
      </c>
      <c r="D43" s="5">
        <f>COUNTIF(C2:C26,"&lt;0.595")-COUNTIF(C2:C26,"&lt;0.581")</f>
        <v>1</v>
      </c>
      <c r="H43" s="5" t="s">
        <v>56</v>
      </c>
      <c r="I43" s="5">
        <f>COUNTIF(C2:C25,"&lt;0.64")-COUNTIF(C2:C25,"&lt;0.623")</f>
        <v>1</v>
      </c>
    </row>
    <row r="44" spans="3:9">
      <c r="C44" s="5" t="s">
        <v>57</v>
      </c>
      <c r="D44" s="5">
        <f>COUNTIF(C2:C26,"&lt;0.609")-COUNTIF(C2:C26,"&lt;0.595")</f>
        <v>1</v>
      </c>
      <c r="H44" s="5" t="s">
        <v>58</v>
      </c>
      <c r="I44" s="5">
        <f>COUNTIF(C2:C25,"&lt;0.657")-COUNTIF(C2:C25,"&lt;0.64")</f>
        <v>1</v>
      </c>
    </row>
    <row r="45" spans="3:9">
      <c r="C45" s="5" t="s">
        <v>59</v>
      </c>
      <c r="D45" s="5">
        <f>COUNTIF(C2:C26,"&lt;0.623")-COUNTIF(C2:C26,"&lt;0.609")</f>
        <v>0</v>
      </c>
      <c r="H45" s="5" t="s">
        <v>60</v>
      </c>
      <c r="I45" s="5">
        <f>COUNTIF(C2:C25,"&lt;0.674")-COUNTIF(C2:C25,"&lt;0.657")</f>
        <v>1</v>
      </c>
    </row>
    <row r="46" spans="3:9">
      <c r="C46" s="5" t="s">
        <v>61</v>
      </c>
      <c r="D46" s="5">
        <f>COUNTIF(C2:C26,"&lt;0.637")-COUNTIF(C2:C26,"&lt;0.623")</f>
        <v>1</v>
      </c>
      <c r="H46" s="5" t="s">
        <v>62</v>
      </c>
      <c r="I46" s="5">
        <f>COUNTIF(C2:C25,"&lt;0.691")-COUNTIF(C2:C25,"&lt;0.674")</f>
        <v>1</v>
      </c>
    </row>
    <row r="47" spans="3:9">
      <c r="C47" s="5" t="s">
        <v>63</v>
      </c>
      <c r="D47" s="5">
        <f>COUNTIF(C2:C26,"&lt;0.651")-COUNTIF(C2:C26,"&lt;0.637")</f>
        <v>0</v>
      </c>
      <c r="H47" s="5" t="s">
        <v>64</v>
      </c>
      <c r="I47" s="5">
        <f>COUNTIF(C2:C25,"&lt;0.708")-COUNTIF(C2:C25,"&lt;0.691")</f>
        <v>1</v>
      </c>
    </row>
    <row r="48" spans="3:9">
      <c r="C48" s="5" t="s">
        <v>65</v>
      </c>
      <c r="D48" s="5">
        <f>COUNTIF(C2:C26,"&lt;0.665")-COUNTIF(C2:C26,"&lt;0.651")</f>
        <v>2</v>
      </c>
      <c r="H48" s="5" t="s">
        <v>66</v>
      </c>
      <c r="I48" s="5">
        <f>COUNTIF(C2:C25,"&lt;0.725")-COUNTIF(C2:C25,"&lt;0.708")</f>
        <v>1</v>
      </c>
    </row>
    <row r="49" s="4" customFormat="1" spans="3:9">
      <c r="C49" s="17" t="s">
        <v>67</v>
      </c>
      <c r="D49" s="17">
        <f>COUNTIF(C2:C26,"&lt;0.679")-COUNTIF(C2:C26,"&lt;0.665")</f>
        <v>0</v>
      </c>
      <c r="H49" s="17" t="s">
        <v>68</v>
      </c>
      <c r="I49" s="17">
        <f>COUNTIF(C2:C25,"&lt;0.742")-COUNTIF(C2:C25,"&lt;0.725")</f>
        <v>1</v>
      </c>
    </row>
    <row r="50" spans="3:9">
      <c r="C50" s="5" t="s">
        <v>69</v>
      </c>
      <c r="D50" s="5">
        <f>COUNTIF(C2:C26,"&lt;0.693")-COUNTIF(C2:C26,"&lt;0.679")</f>
        <v>1</v>
      </c>
      <c r="H50" s="5" t="s">
        <v>70</v>
      </c>
      <c r="I50" s="5">
        <f>COUNTIF(C2:C25,"&lt;0.759")-COUNTIF(C2:C25,"&lt;0.742")</f>
        <v>1</v>
      </c>
    </row>
    <row r="51" spans="3:9">
      <c r="C51" s="5" t="s">
        <v>71</v>
      </c>
      <c r="D51" s="5">
        <f>COUNTIF(C2:C26,"&lt;0.707")-COUNTIF(C2:C26,"&lt;0.693")</f>
        <v>1</v>
      </c>
      <c r="H51" s="5" t="s">
        <v>72</v>
      </c>
      <c r="I51" s="5">
        <f>COUNTIF(C2:C25,"&lt;0.776")-COUNTIF(C2:C25,"&lt;0.759")</f>
        <v>1</v>
      </c>
    </row>
    <row r="52" spans="3:9">
      <c r="C52" s="5" t="s">
        <v>73</v>
      </c>
      <c r="D52" s="5">
        <f>COUNTIF(C2:C26,"&lt;0.721")-COUNTIF(C2:C26,"&lt;0.707")</f>
        <v>1</v>
      </c>
      <c r="H52" s="5" t="s">
        <v>74</v>
      </c>
      <c r="I52" s="5">
        <f>COUNTIF(C2:C25,"&lt;0.793")-COUNTIF(C2:C25,"&lt;0.776")</f>
        <v>1</v>
      </c>
    </row>
    <row r="53" spans="3:9">
      <c r="C53" s="5" t="s">
        <v>75</v>
      </c>
      <c r="D53" s="5">
        <f>COUNTIF(C2:C26,"&lt;0.735")-COUNTIF(C2:C26,"&lt;0.721")</f>
        <v>2</v>
      </c>
      <c r="H53" s="5" t="s">
        <v>76</v>
      </c>
      <c r="I53" s="5">
        <f>COUNTIF(C2:C25,"&lt;0.81")-COUNTIF(C2:C25,"&lt;0.793")</f>
        <v>1</v>
      </c>
    </row>
    <row r="54" spans="3:9">
      <c r="C54" s="5" t="s">
        <v>77</v>
      </c>
      <c r="D54" s="5">
        <f>COUNTIF(C2:C26,"&lt;0.749")-COUNTIF(C2:C26,"&lt;0.735")</f>
        <v>1</v>
      </c>
      <c r="H54" s="5" t="s">
        <v>85</v>
      </c>
      <c r="I54" s="5">
        <f>COUNTIF(C2:C25,"&lt;0.827")-COUNTIF(C2:C25,"&lt;0.81")</f>
        <v>1</v>
      </c>
    </row>
    <row r="55" spans="3:9">
      <c r="C55" s="5" t="s">
        <v>78</v>
      </c>
      <c r="D55" s="5">
        <f>COUNTIF(C2:C26,"&lt;0.763")-COUNTIF(C2:C26,"&lt;0.749")</f>
        <v>1</v>
      </c>
      <c r="H55" s="5" t="s">
        <v>86</v>
      </c>
      <c r="I55" s="5">
        <f>COUNTIF(C2:C25,"&lt;0.844")-COUNTIF(C2:C25,"&lt;0.827")</f>
        <v>1</v>
      </c>
    </row>
    <row r="56" spans="3:9">
      <c r="C56" s="5" t="s">
        <v>79</v>
      </c>
      <c r="D56" s="5">
        <f>COUNTIF(C2:C26,"&lt;0.777")-COUNTIF(C2:C26,"&lt;0.763")</f>
        <v>0</v>
      </c>
      <c r="H56" s="5" t="s">
        <v>87</v>
      </c>
      <c r="I56" s="5">
        <f>COUNTIF(C2:C25,"&lt;0.861")-COUNTIF(C2:C25,"&lt;0.844")</f>
        <v>1</v>
      </c>
    </row>
    <row r="57" spans="3:9">
      <c r="C57" s="5" t="s">
        <v>80</v>
      </c>
      <c r="D57" s="5">
        <f>COUNTIF(C2:C26,"&lt;0.791")-COUNTIF(C2:C26,"&lt;0.777")</f>
        <v>1</v>
      </c>
      <c r="H57" s="5" t="s">
        <v>88</v>
      </c>
      <c r="I57" s="5">
        <f>COUNTIF(C2:C25,"&lt;0.878")-COUNTIF(C2:C25,"&lt;0.861")</f>
        <v>1</v>
      </c>
    </row>
    <row r="58" spans="3:9">
      <c r="C58" s="5" t="s">
        <v>81</v>
      </c>
      <c r="D58" s="5">
        <f>COUNTIF(C2:C26,"&lt;0.805")-COUNTIF(C2:C26,"&lt;0.791")</f>
        <v>1</v>
      </c>
      <c r="H58" s="5" t="s">
        <v>89</v>
      </c>
      <c r="I58" s="5">
        <f>COUNTIF(C2:C25,"&lt;0.895")-COUNTIF(C2:C25,"&lt;0.878")</f>
        <v>1</v>
      </c>
    </row>
    <row r="59" spans="3:9">
      <c r="C59" s="5" t="s">
        <v>82</v>
      </c>
      <c r="D59" s="5">
        <f>COUNTIF(C2:C26,"&lt;0.819")-COUNTIF(C2:C26,"&lt;0.805")</f>
        <v>0</v>
      </c>
      <c r="H59" s="5" t="s">
        <v>90</v>
      </c>
      <c r="I59" s="5">
        <f>COUNTIF(C2:C25,"&lt;0.912")-COUNTIF(C2:C25,"&lt;0.895")</f>
        <v>1</v>
      </c>
    </row>
    <row r="60" spans="3:9">
      <c r="C60" s="5" t="s">
        <v>83</v>
      </c>
      <c r="D60" s="5">
        <f>COUNTIF(C2:C26,"&lt;0.833")-COUNTIF(C2:C26,"&lt;0.819")</f>
        <v>2</v>
      </c>
      <c r="H60" s="5" t="s">
        <v>91</v>
      </c>
      <c r="I60" s="5">
        <f>COUNTIF(C2:C25,"&lt;0.929")-COUNTIF(C2:C25,"&lt;0.912")</f>
        <v>1</v>
      </c>
    </row>
    <row r="61" spans="3:9">
      <c r="C61" s="5" t="s">
        <v>84</v>
      </c>
      <c r="D61" s="5">
        <f>COUNTIF(C2:C25,"&lt;0.847")-COUNTIF(C2:C25,"&lt;0.833")</f>
        <v>1</v>
      </c>
      <c r="H61" s="5" t="s">
        <v>92</v>
      </c>
      <c r="I61" s="5">
        <f>COUNTIF(C2:C25,"&lt;0.946")-COUNTIF(C2:C25,"&lt;0.929")</f>
        <v>0</v>
      </c>
    </row>
    <row r="62" s="3" customFormat="1" spans="8:9">
      <c r="H62" s="16" t="s">
        <v>93</v>
      </c>
      <c r="I62" s="16">
        <f>COUNTIF(C2:C25,"&lt;0.963")-COUNTIF(C2:C25,"&lt;0.946")</f>
        <v>0</v>
      </c>
    </row>
    <row r="63" spans="8:9">
      <c r="H63" s="5" t="s">
        <v>94</v>
      </c>
      <c r="I63" s="5">
        <f>COUNTIF(C2:C25,"&lt;0.98")-COUNTIF(C2:C25,"&lt;0.963")</f>
        <v>0</v>
      </c>
    </row>
    <row r="64" spans="8:9">
      <c r="H64" s="5" t="s">
        <v>95</v>
      </c>
      <c r="I64" s="5">
        <f>COUNTIF(C2:C25,"&lt;0.997")-COUNTIF(C2:C25,"&lt;0.98")</f>
        <v>0</v>
      </c>
    </row>
  </sheetData>
  <pageMargins left="0.75" right="0.75" top="1" bottom="1" header="0.5" footer="0.5"/>
  <headerFooter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3"/>
  <sheetViews>
    <sheetView topLeftCell="A19" workbookViewId="0">
      <selection activeCell="H37" sqref="H37:I59"/>
    </sheetView>
  </sheetViews>
  <sheetFormatPr defaultColWidth="9" defaultRowHeight="13.5"/>
  <cols>
    <col min="3" max="4" width="19.375" customWidth="1"/>
    <col min="8" max="9" width="20.625" customWidth="1"/>
    <col min="10" max="14" width="12.625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customFormat="1" spans="1:14">
      <c r="A2" s="6">
        <v>61</v>
      </c>
      <c r="B2" s="7">
        <v>61</v>
      </c>
      <c r="C2" s="7">
        <v>0.539327621459961</v>
      </c>
      <c r="D2" s="7">
        <v>0.0835833549499512</v>
      </c>
      <c r="E2" s="7">
        <v>10</v>
      </c>
      <c r="F2" s="7">
        <v>9</v>
      </c>
      <c r="G2" s="7">
        <v>0</v>
      </c>
      <c r="H2" s="7">
        <v>1</v>
      </c>
      <c r="I2" s="7">
        <v>1</v>
      </c>
      <c r="J2" s="7">
        <v>0.526315789473684</v>
      </c>
      <c r="K2" s="7">
        <v>0.689655172413793</v>
      </c>
      <c r="L2" s="7">
        <v>0.9</v>
      </c>
      <c r="M2" s="7">
        <v>0.1</v>
      </c>
      <c r="N2" s="7">
        <v>0.55</v>
      </c>
    </row>
    <row r="3" s="1" customFormat="1" spans="1:14">
      <c r="A3" s="8">
        <v>28</v>
      </c>
      <c r="B3" s="9">
        <v>28</v>
      </c>
      <c r="C3" s="9">
        <v>0.567909240722656</v>
      </c>
      <c r="D3" s="9">
        <v>0.0131438970565796</v>
      </c>
      <c r="E3" s="9">
        <v>10</v>
      </c>
      <c r="F3" s="9">
        <v>6</v>
      </c>
      <c r="G3" s="9">
        <v>0</v>
      </c>
      <c r="H3" s="9">
        <v>4</v>
      </c>
      <c r="I3" s="9">
        <v>1</v>
      </c>
      <c r="J3" s="9">
        <v>0.625</v>
      </c>
      <c r="K3" s="9">
        <v>0.769230769230769</v>
      </c>
      <c r="L3" s="9">
        <v>0.6</v>
      </c>
      <c r="M3" s="9">
        <v>0.4</v>
      </c>
      <c r="N3" s="9">
        <v>0.7</v>
      </c>
    </row>
    <row r="4" spans="1:14">
      <c r="A4" s="6">
        <v>12</v>
      </c>
      <c r="B4" s="7">
        <v>12</v>
      </c>
      <c r="C4" s="7">
        <v>0.578823804855347</v>
      </c>
      <c r="D4" s="7">
        <v>0.00784742832183838</v>
      </c>
      <c r="E4" s="7">
        <v>10</v>
      </c>
      <c r="F4" s="7">
        <v>7</v>
      </c>
      <c r="G4" s="7">
        <v>0</v>
      </c>
      <c r="H4" s="7">
        <v>3</v>
      </c>
      <c r="I4" s="7">
        <v>1</v>
      </c>
      <c r="J4" s="7">
        <v>0.588235294117647</v>
      </c>
      <c r="K4" s="7">
        <v>0.740740740740741</v>
      </c>
      <c r="L4" s="7">
        <v>0.7</v>
      </c>
      <c r="M4" s="7">
        <v>0.3</v>
      </c>
      <c r="N4" s="7">
        <v>0.65</v>
      </c>
    </row>
    <row r="5" s="14" customFormat="1" spans="1:14">
      <c r="A5" s="19">
        <v>69</v>
      </c>
      <c r="B5" s="20">
        <v>69</v>
      </c>
      <c r="C5" s="20">
        <v>0.590951204299927</v>
      </c>
      <c r="D5" s="20">
        <v>0.0433201789855957</v>
      </c>
      <c r="E5" s="20">
        <v>10</v>
      </c>
      <c r="F5" s="20">
        <v>6</v>
      </c>
      <c r="G5" s="20">
        <v>0</v>
      </c>
      <c r="H5" s="20">
        <v>4</v>
      </c>
      <c r="I5" s="20">
        <v>1</v>
      </c>
      <c r="J5" s="20">
        <v>0.625</v>
      </c>
      <c r="K5" s="20">
        <v>0.769230769230769</v>
      </c>
      <c r="L5" s="20">
        <v>0.6</v>
      </c>
      <c r="M5" s="20">
        <v>0.4</v>
      </c>
      <c r="N5" s="20">
        <v>0.7</v>
      </c>
    </row>
    <row r="6" spans="1:14">
      <c r="A6" s="6">
        <v>19</v>
      </c>
      <c r="B6" s="7">
        <v>19</v>
      </c>
      <c r="C6" s="7">
        <v>0.606020212173462</v>
      </c>
      <c r="D6" s="7">
        <v>0.0171260833740234</v>
      </c>
      <c r="E6" s="7">
        <v>10</v>
      </c>
      <c r="F6" s="7">
        <v>5</v>
      </c>
      <c r="G6" s="7">
        <v>0</v>
      </c>
      <c r="H6" s="7">
        <v>5</v>
      </c>
      <c r="I6" s="7">
        <v>1</v>
      </c>
      <c r="J6" s="7">
        <v>0.666666666666667</v>
      </c>
      <c r="K6" s="7">
        <v>0.8</v>
      </c>
      <c r="L6" s="7">
        <v>0.5</v>
      </c>
      <c r="M6" s="7">
        <v>0.5</v>
      </c>
      <c r="N6" s="7">
        <v>0.75</v>
      </c>
    </row>
    <row r="7" spans="1:14">
      <c r="A7" s="6">
        <v>62</v>
      </c>
      <c r="B7" s="7">
        <v>62</v>
      </c>
      <c r="C7" s="7">
        <v>0.626335144042969</v>
      </c>
      <c r="D7" s="7">
        <v>0.0125883817672729</v>
      </c>
      <c r="E7" s="7">
        <v>10</v>
      </c>
      <c r="F7" s="7">
        <v>8</v>
      </c>
      <c r="G7" s="7">
        <v>0</v>
      </c>
      <c r="H7" s="7">
        <v>2</v>
      </c>
      <c r="I7" s="7">
        <v>1</v>
      </c>
      <c r="J7" s="7">
        <v>0.555555555555556</v>
      </c>
      <c r="K7" s="7">
        <v>0.714285714285714</v>
      </c>
      <c r="L7" s="7">
        <v>0.8</v>
      </c>
      <c r="M7" s="7">
        <v>0.2</v>
      </c>
      <c r="N7" s="7">
        <v>0.6</v>
      </c>
    </row>
    <row r="8" s="1" customFormat="1" spans="1:14">
      <c r="A8" s="8">
        <v>3</v>
      </c>
      <c r="B8" s="9">
        <v>3</v>
      </c>
      <c r="C8" s="9">
        <v>0.65697968006134</v>
      </c>
      <c r="D8" s="9">
        <v>0.0191965103149414</v>
      </c>
      <c r="E8" s="9">
        <v>10</v>
      </c>
      <c r="F8" s="9">
        <v>6</v>
      </c>
      <c r="G8" s="9">
        <v>0</v>
      </c>
      <c r="H8" s="9">
        <v>4</v>
      </c>
      <c r="I8" s="9">
        <v>1</v>
      </c>
      <c r="J8" s="9">
        <v>0.625</v>
      </c>
      <c r="K8" s="9">
        <v>0.769230769230769</v>
      </c>
      <c r="L8" s="9">
        <v>0.6</v>
      </c>
      <c r="M8" s="9">
        <v>0.4</v>
      </c>
      <c r="N8" s="9">
        <v>0.7</v>
      </c>
    </row>
    <row r="9" s="3" customFormat="1" spans="1:14">
      <c r="A9" s="22">
        <v>77</v>
      </c>
      <c r="B9" s="23">
        <v>77</v>
      </c>
      <c r="C9" s="23">
        <v>0.663548707962036</v>
      </c>
      <c r="D9" s="23">
        <v>0.0263123512268066</v>
      </c>
      <c r="E9" s="23">
        <v>10</v>
      </c>
      <c r="F9" s="23">
        <v>7</v>
      </c>
      <c r="G9" s="23">
        <v>0</v>
      </c>
      <c r="H9" s="23">
        <v>3</v>
      </c>
      <c r="I9" s="23">
        <v>1</v>
      </c>
      <c r="J9" s="23">
        <v>0.588235294117647</v>
      </c>
      <c r="K9" s="23">
        <v>0.740740740740741</v>
      </c>
      <c r="L9" s="23">
        <v>0.7</v>
      </c>
      <c r="M9" s="23">
        <v>0.3</v>
      </c>
      <c r="N9" s="23">
        <v>0.65</v>
      </c>
    </row>
    <row r="10" spans="1:14">
      <c r="A10" s="6">
        <v>11</v>
      </c>
      <c r="B10" s="7">
        <v>11</v>
      </c>
      <c r="C10" s="7">
        <v>0.682506084442139</v>
      </c>
      <c r="D10" s="7">
        <v>0.0313220024108887</v>
      </c>
      <c r="E10" s="7">
        <v>10</v>
      </c>
      <c r="F10" s="7">
        <v>6</v>
      </c>
      <c r="G10" s="7">
        <v>0</v>
      </c>
      <c r="H10" s="7">
        <v>4</v>
      </c>
      <c r="I10" s="7">
        <v>1</v>
      </c>
      <c r="J10" s="7">
        <v>0.625</v>
      </c>
      <c r="K10" s="7">
        <v>0.769230769230769</v>
      </c>
      <c r="L10" s="7">
        <v>0.6</v>
      </c>
      <c r="M10" s="7">
        <v>0.4</v>
      </c>
      <c r="N10" s="7">
        <v>0.7</v>
      </c>
    </row>
    <row r="11" s="14" customFormat="1" spans="1:14">
      <c r="A11" s="19">
        <v>57</v>
      </c>
      <c r="B11" s="20">
        <v>57</v>
      </c>
      <c r="C11" s="20">
        <v>0.703205585479736</v>
      </c>
      <c r="D11" s="20">
        <v>0.0240179300308228</v>
      </c>
      <c r="E11" s="20">
        <v>10</v>
      </c>
      <c r="F11" s="20">
        <v>4</v>
      </c>
      <c r="G11" s="20">
        <v>0</v>
      </c>
      <c r="H11" s="20">
        <v>6</v>
      </c>
      <c r="I11" s="20">
        <v>1</v>
      </c>
      <c r="J11" s="20">
        <v>0.714285714285714</v>
      </c>
      <c r="K11" s="20">
        <v>0.833333333333333</v>
      </c>
      <c r="L11" s="20">
        <v>0.4</v>
      </c>
      <c r="M11" s="20">
        <v>0.6</v>
      </c>
      <c r="N11" s="20">
        <v>0.8</v>
      </c>
    </row>
    <row r="12" spans="1:14">
      <c r="A12" s="6">
        <v>84</v>
      </c>
      <c r="B12" s="7">
        <v>84</v>
      </c>
      <c r="C12" s="7">
        <v>0.710006833076477</v>
      </c>
      <c r="D12" s="7">
        <v>0.00908374786376953</v>
      </c>
      <c r="E12" s="7">
        <v>10</v>
      </c>
      <c r="F12" s="7">
        <v>5</v>
      </c>
      <c r="G12" s="7">
        <v>0</v>
      </c>
      <c r="H12" s="7">
        <v>5</v>
      </c>
      <c r="I12" s="7">
        <v>1</v>
      </c>
      <c r="J12" s="7">
        <v>0.666666666666667</v>
      </c>
      <c r="K12" s="7">
        <v>0.8</v>
      </c>
      <c r="L12" s="7">
        <v>0.5</v>
      </c>
      <c r="M12" s="7">
        <v>0.5</v>
      </c>
      <c r="N12" s="7">
        <v>0.75</v>
      </c>
    </row>
    <row r="13" spans="1:14">
      <c r="A13" s="6">
        <v>67</v>
      </c>
      <c r="B13" s="7">
        <v>67</v>
      </c>
      <c r="C13" s="7">
        <v>0.726960897445679</v>
      </c>
      <c r="D13" s="7">
        <v>0.0244230031967163</v>
      </c>
      <c r="E13" s="7">
        <v>10</v>
      </c>
      <c r="F13" s="7">
        <v>7</v>
      </c>
      <c r="G13" s="7">
        <v>0</v>
      </c>
      <c r="H13" s="7">
        <v>3</v>
      </c>
      <c r="I13" s="7">
        <v>1</v>
      </c>
      <c r="J13" s="7">
        <v>0.588235294117647</v>
      </c>
      <c r="K13" s="7">
        <v>0.740740740740741</v>
      </c>
      <c r="L13" s="7">
        <v>0.7</v>
      </c>
      <c r="M13" s="7">
        <v>0.3</v>
      </c>
      <c r="N13" s="7">
        <v>0.65</v>
      </c>
    </row>
    <row r="14" s="14" customFormat="1" spans="1:14">
      <c r="A14" s="19">
        <v>65</v>
      </c>
      <c r="B14" s="20">
        <v>65</v>
      </c>
      <c r="C14" s="20">
        <v>0.745096802711487</v>
      </c>
      <c r="D14" s="20">
        <v>0.034243106842041</v>
      </c>
      <c r="E14" s="20">
        <v>10</v>
      </c>
      <c r="F14" s="20">
        <v>4</v>
      </c>
      <c r="G14" s="20">
        <v>0</v>
      </c>
      <c r="H14" s="20">
        <v>6</v>
      </c>
      <c r="I14" s="20">
        <v>1</v>
      </c>
      <c r="J14" s="20">
        <v>0.714285714285714</v>
      </c>
      <c r="K14" s="20">
        <v>0.833333333333333</v>
      </c>
      <c r="L14" s="20">
        <v>0.4</v>
      </c>
      <c r="M14" s="20">
        <v>0.6</v>
      </c>
      <c r="N14" s="20">
        <v>0.8</v>
      </c>
    </row>
    <row r="15" s="3" customFormat="1" spans="1:14">
      <c r="A15" s="22">
        <v>5</v>
      </c>
      <c r="B15" s="23">
        <v>5</v>
      </c>
      <c r="C15" s="23">
        <v>0.759477138519287</v>
      </c>
      <c r="D15" s="23">
        <v>0.0228502750396729</v>
      </c>
      <c r="E15" s="23">
        <v>10</v>
      </c>
      <c r="F15" s="23">
        <v>6</v>
      </c>
      <c r="G15" s="23">
        <v>0</v>
      </c>
      <c r="H15" s="23">
        <v>4</v>
      </c>
      <c r="I15" s="23">
        <v>1</v>
      </c>
      <c r="J15" s="23">
        <v>0.625</v>
      </c>
      <c r="K15" s="23">
        <v>0.769230769230769</v>
      </c>
      <c r="L15" s="23">
        <v>0.6</v>
      </c>
      <c r="M15" s="23">
        <v>0.4</v>
      </c>
      <c r="N15" s="23">
        <v>0.7</v>
      </c>
    </row>
    <row r="16" customFormat="1" spans="1:14">
      <c r="A16" s="6">
        <v>81</v>
      </c>
      <c r="B16" s="7">
        <v>81</v>
      </c>
      <c r="C16" s="7">
        <v>0.777614712715149</v>
      </c>
      <c r="D16" s="7">
        <v>0.0385898351669312</v>
      </c>
      <c r="E16" s="7">
        <v>10</v>
      </c>
      <c r="F16" s="7">
        <v>4</v>
      </c>
      <c r="G16" s="7">
        <v>0</v>
      </c>
      <c r="H16" s="7">
        <v>6</v>
      </c>
      <c r="I16" s="7">
        <v>1</v>
      </c>
      <c r="J16" s="7">
        <v>0.714285714285714</v>
      </c>
      <c r="K16" s="7">
        <v>0.833333333333333</v>
      </c>
      <c r="L16" s="7">
        <v>0.4</v>
      </c>
      <c r="M16" s="7">
        <v>0.6</v>
      </c>
      <c r="N16" s="7">
        <v>0.8</v>
      </c>
    </row>
    <row r="17" s="14" customFormat="1" spans="1:14">
      <c r="A17" s="19">
        <v>17</v>
      </c>
      <c r="B17" s="20">
        <v>17</v>
      </c>
      <c r="C17" s="20">
        <v>0.802490711212158</v>
      </c>
      <c r="D17" s="20">
        <v>0.0230822563171387</v>
      </c>
      <c r="E17" s="20">
        <v>10</v>
      </c>
      <c r="F17" s="20">
        <v>5</v>
      </c>
      <c r="G17" s="20">
        <v>0</v>
      </c>
      <c r="H17" s="20">
        <v>5</v>
      </c>
      <c r="I17" s="20">
        <v>1</v>
      </c>
      <c r="J17" s="20">
        <v>0.666666666666667</v>
      </c>
      <c r="K17" s="20">
        <v>0.8</v>
      </c>
      <c r="L17" s="20">
        <v>0.5</v>
      </c>
      <c r="M17" s="20">
        <v>0.5</v>
      </c>
      <c r="N17" s="20">
        <v>0.75</v>
      </c>
    </row>
    <row r="18" spans="1:14">
      <c r="A18" s="6">
        <v>96</v>
      </c>
      <c r="B18" s="7">
        <v>96</v>
      </c>
      <c r="C18" s="7">
        <v>0.825199604034424</v>
      </c>
      <c r="D18" s="7">
        <v>0.0523767471313477</v>
      </c>
      <c r="E18" s="7">
        <v>10</v>
      </c>
      <c r="F18" s="7">
        <v>5</v>
      </c>
      <c r="G18" s="7">
        <v>0</v>
      </c>
      <c r="H18" s="7">
        <v>5</v>
      </c>
      <c r="I18" s="7">
        <v>1</v>
      </c>
      <c r="J18" s="7">
        <v>0.666666666666667</v>
      </c>
      <c r="K18" s="7">
        <v>0.8</v>
      </c>
      <c r="L18" s="7">
        <v>0.5</v>
      </c>
      <c r="M18" s="7">
        <v>0.5</v>
      </c>
      <c r="N18" s="7">
        <v>0.75</v>
      </c>
    </row>
    <row r="19" customFormat="1" spans="1:14">
      <c r="A19" s="6">
        <v>76</v>
      </c>
      <c r="B19" s="7">
        <v>76</v>
      </c>
      <c r="C19" s="7">
        <v>0.827271580696106</v>
      </c>
      <c r="D19" s="7">
        <v>0.122797250747681</v>
      </c>
      <c r="E19" s="7">
        <v>10</v>
      </c>
      <c r="F19" s="7">
        <v>5</v>
      </c>
      <c r="G19" s="7">
        <v>0</v>
      </c>
      <c r="H19" s="7">
        <v>5</v>
      </c>
      <c r="I19" s="7">
        <v>1</v>
      </c>
      <c r="J19" s="7">
        <v>0.666666666666667</v>
      </c>
      <c r="K19" s="7">
        <v>0.8</v>
      </c>
      <c r="L19" s="7">
        <v>0.5</v>
      </c>
      <c r="M19" s="7">
        <v>0.5</v>
      </c>
      <c r="N19" s="7">
        <v>0.75</v>
      </c>
    </row>
    <row r="20" s="14" customFormat="1" spans="1:14">
      <c r="A20" s="19">
        <v>36</v>
      </c>
      <c r="B20" s="20">
        <v>36</v>
      </c>
      <c r="C20" s="20">
        <v>0.845277667045593</v>
      </c>
      <c r="D20" s="20">
        <v>0.0597842931747437</v>
      </c>
      <c r="E20" s="20">
        <v>10</v>
      </c>
      <c r="F20" s="20">
        <v>8</v>
      </c>
      <c r="G20" s="20">
        <v>0</v>
      </c>
      <c r="H20" s="20">
        <v>2</v>
      </c>
      <c r="I20" s="20">
        <v>1</v>
      </c>
      <c r="J20" s="20">
        <v>0.555555555555556</v>
      </c>
      <c r="K20" s="20">
        <v>0.714285714285714</v>
      </c>
      <c r="L20" s="20">
        <v>0.8</v>
      </c>
      <c r="M20" s="20">
        <v>0.2</v>
      </c>
      <c r="N20" s="20">
        <v>0.6</v>
      </c>
    </row>
    <row r="21" s="2" customFormat="1" spans="1:14">
      <c r="A21" s="10">
        <v>99</v>
      </c>
      <c r="B21" s="11">
        <v>99</v>
      </c>
      <c r="C21" s="11">
        <v>0.862016797065735</v>
      </c>
      <c r="D21" s="11">
        <v>0.0384888648986816</v>
      </c>
      <c r="E21" s="11">
        <v>10</v>
      </c>
      <c r="F21" s="11">
        <v>5</v>
      </c>
      <c r="G21" s="11">
        <v>0</v>
      </c>
      <c r="H21" s="11">
        <v>5</v>
      </c>
      <c r="I21" s="11">
        <v>1</v>
      </c>
      <c r="J21" s="11">
        <v>0.666666666666667</v>
      </c>
      <c r="K21" s="11">
        <v>0.8</v>
      </c>
      <c r="L21" s="11">
        <v>0.5</v>
      </c>
      <c r="M21" s="11">
        <v>0.5</v>
      </c>
      <c r="N21" s="11">
        <v>0.75</v>
      </c>
    </row>
    <row r="22" spans="1:14">
      <c r="A22" s="6">
        <v>94</v>
      </c>
      <c r="B22" s="7">
        <v>94</v>
      </c>
      <c r="C22" s="7">
        <v>0.884147644042969</v>
      </c>
      <c r="D22" s="7">
        <v>0.0210639238357544</v>
      </c>
      <c r="E22" s="7">
        <v>10</v>
      </c>
      <c r="F22" s="7">
        <v>6</v>
      </c>
      <c r="G22" s="7">
        <v>0</v>
      </c>
      <c r="H22" s="7">
        <v>4</v>
      </c>
      <c r="I22" s="7">
        <v>1</v>
      </c>
      <c r="J22" s="7">
        <v>0.625</v>
      </c>
      <c r="K22" s="7">
        <v>0.769230769230769</v>
      </c>
      <c r="L22" s="7">
        <v>0.6</v>
      </c>
      <c r="M22" s="7">
        <v>0.4</v>
      </c>
      <c r="N22" s="7">
        <v>0.7</v>
      </c>
    </row>
    <row r="23" s="1" customFormat="1" spans="1:14">
      <c r="A23" s="8">
        <v>80</v>
      </c>
      <c r="B23" s="9">
        <v>80</v>
      </c>
      <c r="C23" s="9">
        <v>0.909982204437256</v>
      </c>
      <c r="D23" s="9">
        <v>0.198383212089539</v>
      </c>
      <c r="E23" s="9">
        <v>10</v>
      </c>
      <c r="F23" s="9">
        <v>9</v>
      </c>
      <c r="G23" s="9">
        <v>0</v>
      </c>
      <c r="H23" s="9">
        <v>1</v>
      </c>
      <c r="I23" s="9">
        <v>1</v>
      </c>
      <c r="J23" s="9">
        <v>0.526315789473684</v>
      </c>
      <c r="K23" s="9">
        <v>0.689655172413793</v>
      </c>
      <c r="L23" s="9">
        <v>0.9</v>
      </c>
      <c r="M23" s="9">
        <v>0.1</v>
      </c>
      <c r="N23" s="9">
        <v>0.55</v>
      </c>
    </row>
    <row r="24" s="2" customFormat="1" spans="1:14">
      <c r="A24" s="10">
        <v>30</v>
      </c>
      <c r="B24" s="11">
        <v>30</v>
      </c>
      <c r="C24" s="11">
        <v>0.924483895301819</v>
      </c>
      <c r="D24" s="11">
        <v>0.00849044322967529</v>
      </c>
      <c r="E24" s="11">
        <v>10</v>
      </c>
      <c r="F24" s="11">
        <v>8</v>
      </c>
      <c r="G24" s="11">
        <v>0</v>
      </c>
      <c r="H24" s="11">
        <v>2</v>
      </c>
      <c r="I24" s="11">
        <v>1</v>
      </c>
      <c r="J24" s="11">
        <v>0.555555555555556</v>
      </c>
      <c r="K24" s="11">
        <v>0.714285714285714</v>
      </c>
      <c r="L24" s="11">
        <v>0.8</v>
      </c>
      <c r="M24" s="11">
        <v>0.2</v>
      </c>
      <c r="N24" s="11">
        <v>0.6</v>
      </c>
    </row>
    <row r="25" spans="3:14">
      <c r="C25" s="5">
        <f>AVERAGE(C2:C24)</f>
        <v>0.731114511904509</v>
      </c>
      <c r="D25" s="5">
        <f>AVERAGE(D2:D24)</f>
        <v>0.0405267425205397</v>
      </c>
      <c r="J25" s="5">
        <f>AVERAGE(J2:J24)</f>
        <v>0.62508092481844</v>
      </c>
      <c r="K25" s="5">
        <f>AVERAGE(K2:K24)</f>
        <v>0.767816275012677</v>
      </c>
      <c r="L25" s="5">
        <f>AVERAGE(L2:L24)</f>
        <v>0.61304347826087</v>
      </c>
      <c r="M25" s="5">
        <f>AVERAGE(M2:M24)</f>
        <v>0.38695652173913</v>
      </c>
      <c r="N25" s="5">
        <f>AVERAGE(N2:N24)</f>
        <v>0.693478260869565</v>
      </c>
    </row>
    <row r="27" spans="3:12">
      <c r="C27" s="12" t="s">
        <v>13</v>
      </c>
      <c r="D27" s="5" t="s">
        <v>14</v>
      </c>
      <c r="E27" s="5"/>
      <c r="H27" s="12" t="s">
        <v>13</v>
      </c>
      <c r="I27" s="5" t="s">
        <v>14</v>
      </c>
      <c r="J27" s="13" t="s">
        <v>26</v>
      </c>
      <c r="K27" s="14"/>
      <c r="L27" s="14"/>
    </row>
    <row r="28" s="14" customFormat="1" spans="3:10">
      <c r="C28" s="13" t="s">
        <v>27</v>
      </c>
      <c r="D28" s="13">
        <f>COUNTIF(C2:C24,"&lt;0.399")-COUNTIF(C2:C24,"&lt;0.385")</f>
        <v>0</v>
      </c>
      <c r="E28" s="13"/>
      <c r="H28" s="13" t="s">
        <v>28</v>
      </c>
      <c r="I28" s="13">
        <f>COUNTIF(C2:C24,"&lt;0.402")-COUNTIF(C2:C24,"&lt;0.385")</f>
        <v>0</v>
      </c>
      <c r="J28" s="15"/>
    </row>
    <row r="29" spans="3:13">
      <c r="C29" s="5" t="s">
        <v>29</v>
      </c>
      <c r="D29" s="5">
        <f>COUNTIF(C2:C24,"&lt;0.413")-COUNTIF(C2:C24,"&lt;0.399")</f>
        <v>0</v>
      </c>
      <c r="E29" s="5"/>
      <c r="H29" s="5" t="s">
        <v>30</v>
      </c>
      <c r="I29" s="5">
        <f>COUNTIF(C2:C24,"&lt;0.419")-COUNTIF(C2:C24,"&lt;0.402")</f>
        <v>0</v>
      </c>
      <c r="J29" s="15">
        <v>0.04</v>
      </c>
      <c r="K29" s="14">
        <v>-20</v>
      </c>
      <c r="L29" s="14">
        <v>480</v>
      </c>
      <c r="M29" s="14">
        <v>24</v>
      </c>
    </row>
    <row r="30" s="14" customFormat="1" spans="3:13">
      <c r="C30" s="13" t="s">
        <v>31</v>
      </c>
      <c r="D30" s="13">
        <f>COUNTIF(C2:C24,"&lt;0.427")-COUNTIF(C2:C24,"&lt;0.413")</f>
        <v>0</v>
      </c>
      <c r="E30" s="13">
        <v>3</v>
      </c>
      <c r="F30" s="13">
        <v>2</v>
      </c>
      <c r="H30" s="13" t="s">
        <v>32</v>
      </c>
      <c r="I30" s="13">
        <f>COUNTIF(C2:C24,"&lt;0.436")-COUNTIF(C2:C24,"&lt;0.419")</f>
        <v>0</v>
      </c>
      <c r="J30" s="15">
        <v>0.08</v>
      </c>
      <c r="K30" s="14">
        <v>-40</v>
      </c>
      <c r="L30" s="14">
        <v>460</v>
      </c>
      <c r="M30" s="14">
        <v>23</v>
      </c>
    </row>
    <row r="31" s="14" customFormat="1" spans="3:13">
      <c r="C31" s="13" t="s">
        <v>33</v>
      </c>
      <c r="D31" s="13">
        <f>COUNTIF(C2:C24,"&lt;0.441")-COUNTIF(C2:C24,"&lt;0.427")</f>
        <v>0</v>
      </c>
      <c r="E31" s="13">
        <v>5</v>
      </c>
      <c r="F31" s="13">
        <v>5</v>
      </c>
      <c r="H31" s="13" t="s">
        <v>34</v>
      </c>
      <c r="I31" s="13">
        <f>COUNTIF(C2:C24,"&lt;0.453")-COUNTIF(C2:C24,"&lt;0.436")</f>
        <v>0</v>
      </c>
      <c r="J31" s="15">
        <v>0.12</v>
      </c>
      <c r="K31" s="14">
        <v>-60</v>
      </c>
      <c r="L31" s="14">
        <v>440</v>
      </c>
      <c r="M31" s="14">
        <v>22</v>
      </c>
    </row>
    <row r="32" s="14" customFormat="1" spans="3:13">
      <c r="C32" s="13" t="s">
        <v>35</v>
      </c>
      <c r="D32" s="13">
        <f>COUNTIF(C2:C24,"&lt;0.455")-COUNTIF(C2:C24,"&lt;0.441")</f>
        <v>0</v>
      </c>
      <c r="E32" s="13">
        <v>9</v>
      </c>
      <c r="F32" s="13">
        <v>7</v>
      </c>
      <c r="H32" s="13" t="s">
        <v>36</v>
      </c>
      <c r="I32" s="13">
        <f>COUNTIF(C2:C24,"&lt;0.47")-COUNTIF(C2:C24,"&lt;0.453")</f>
        <v>0</v>
      </c>
      <c r="J32" s="15">
        <v>0.16</v>
      </c>
      <c r="K32" s="18">
        <v>-80</v>
      </c>
      <c r="L32" s="18">
        <v>420</v>
      </c>
      <c r="M32" s="14">
        <v>21</v>
      </c>
    </row>
    <row r="33" s="14" customFormat="1" spans="3:9">
      <c r="C33" s="13" t="s">
        <v>37</v>
      </c>
      <c r="D33" s="13">
        <f>COUNTIF(C2:C24,"&lt;0.469")-COUNTIF(C2:C24,"&lt;0.455")</f>
        <v>0</v>
      </c>
      <c r="E33" s="13">
        <v>5</v>
      </c>
      <c r="F33" s="13">
        <v>5</v>
      </c>
      <c r="H33" s="13" t="s">
        <v>38</v>
      </c>
      <c r="I33" s="13">
        <f>COUNTIF(C2:C24,"&lt;0.487")-COUNTIF(C2:C24,"&lt;0.47")</f>
        <v>0</v>
      </c>
    </row>
    <row r="34" s="14" customFormat="1" spans="3:9">
      <c r="C34" s="13" t="s">
        <v>39</v>
      </c>
      <c r="D34" s="13">
        <f>COUNTIF(C2:C24,"&lt;0.483")-COUNTIF(C2:C24,"&lt;0.469")</f>
        <v>0</v>
      </c>
      <c r="E34" s="13">
        <v>3</v>
      </c>
      <c r="F34" s="13">
        <v>2</v>
      </c>
      <c r="H34" s="13" t="s">
        <v>40</v>
      </c>
      <c r="I34" s="13">
        <f>COUNTIF(C2:C24,"&lt;0.504")-COUNTIF(C2:C24,"&lt;0.487")</f>
        <v>0</v>
      </c>
    </row>
    <row r="35" spans="3:11">
      <c r="C35" s="5" t="s">
        <v>41</v>
      </c>
      <c r="D35" s="5">
        <f>COUNTIF(C2:C24,"&lt;0.497")-COUNTIF(C2:C24,"&lt;0.483")</f>
        <v>0</v>
      </c>
      <c r="E35" s="5"/>
      <c r="H35" s="5" t="s">
        <v>42</v>
      </c>
      <c r="I35" s="5">
        <f>COUNTIF(C2:C24,"&lt;0.521")-COUNTIF(C2:C24,"&lt;0.504")</f>
        <v>0</v>
      </c>
      <c r="J35" s="5">
        <v>0.57</v>
      </c>
      <c r="K35" s="5">
        <v>0.041</v>
      </c>
    </row>
    <row r="36" spans="3:11">
      <c r="C36" s="5" t="s">
        <v>43</v>
      </c>
      <c r="D36" s="5">
        <f>COUNTIF(C2:C24,"&lt;0.511")-COUNTIF(C2:C24,"&lt;0.497")</f>
        <v>0</v>
      </c>
      <c r="E36" s="5"/>
      <c r="H36" s="5" t="s">
        <v>44</v>
      </c>
      <c r="I36" s="5">
        <f>COUNTIF(C2:C24,"&lt;0.538")-COUNTIF(C2:C24,"&lt;0.521")</f>
        <v>0</v>
      </c>
      <c r="J36" s="5">
        <v>0.725</v>
      </c>
      <c r="K36" s="5">
        <v>0.076</v>
      </c>
    </row>
    <row r="37" s="3" customFormat="1" spans="3:11">
      <c r="C37" s="16" t="s">
        <v>45</v>
      </c>
      <c r="D37" s="16">
        <f>COUNTIF(C2:C24,"&lt;0.525")-COUNTIF(C2:C24,"&lt;0.511")</f>
        <v>0</v>
      </c>
      <c r="E37" s="16"/>
      <c r="H37" s="16" t="s">
        <v>46</v>
      </c>
      <c r="I37" s="16">
        <f>COUNTIF(C2:C24,"&lt;0.555")-COUNTIF(C2:C24,"&lt;0.538")</f>
        <v>1</v>
      </c>
      <c r="J37" s="16">
        <v>0.801</v>
      </c>
      <c r="K37" s="16">
        <v>0.094</v>
      </c>
    </row>
    <row r="38" spans="3:9">
      <c r="C38" s="5" t="s">
        <v>47</v>
      </c>
      <c r="D38" s="5">
        <f>COUNTIF(C2:C24,"&lt;0.539")-COUNTIF(C2:C24,"&lt;0.525")</f>
        <v>0</v>
      </c>
      <c r="E38" s="5"/>
      <c r="H38" s="5" t="s">
        <v>48</v>
      </c>
      <c r="I38" s="5">
        <f>COUNTIF(C2:C24,"&lt;0.572")-COUNTIF(C2:C24,"&lt;0.555")</f>
        <v>1</v>
      </c>
    </row>
    <row r="39" spans="3:9">
      <c r="C39" s="5" t="s">
        <v>49</v>
      </c>
      <c r="D39" s="5">
        <f>COUNTIF(C2:C25,"&lt;0.553")-COUNTIF(C2:C25,"&lt;0.539")</f>
        <v>1</v>
      </c>
      <c r="H39" s="5" t="s">
        <v>50</v>
      </c>
      <c r="I39" s="5">
        <f>COUNTIF(C2:C24,"&lt;0.589")-COUNTIF(C2:C24,"&lt;0.572")</f>
        <v>1</v>
      </c>
    </row>
    <row r="40" spans="3:9">
      <c r="C40" s="5" t="s">
        <v>51</v>
      </c>
      <c r="D40" s="5">
        <f>COUNTIF(C2:C25,"&lt;0.567")-COUNTIF(C2:C25,"&lt;0.553")</f>
        <v>0</v>
      </c>
      <c r="H40" s="5" t="s">
        <v>52</v>
      </c>
      <c r="I40" s="5">
        <f>COUNTIF(C2:C24,"&lt;0.606")-COUNTIF(C2:C24,"&lt;0.589")</f>
        <v>1</v>
      </c>
    </row>
    <row r="41" spans="3:9">
      <c r="C41" s="5" t="s">
        <v>53</v>
      </c>
      <c r="D41" s="5">
        <f>COUNTIF(C2:C25,"&lt;0.581")-COUNTIF(C2:C25,"&lt;0.567")</f>
        <v>2</v>
      </c>
      <c r="H41" s="5" t="s">
        <v>54</v>
      </c>
      <c r="I41" s="5">
        <f>COUNTIF(C2:C24,"&lt;0.623")-COUNTIF(C2:C24,"&lt;0.606")</f>
        <v>1</v>
      </c>
    </row>
    <row r="42" spans="3:9">
      <c r="C42" s="5" t="s">
        <v>55</v>
      </c>
      <c r="D42" s="5">
        <f>COUNTIF(C2:C25,"&lt;0.595")-COUNTIF(C2:C25,"&lt;0.581")</f>
        <v>1</v>
      </c>
      <c r="H42" s="5" t="s">
        <v>56</v>
      </c>
      <c r="I42" s="5">
        <f>COUNTIF(C2:C24,"&lt;0.64")-COUNTIF(C2:C24,"&lt;0.623")</f>
        <v>1</v>
      </c>
    </row>
    <row r="43" spans="3:9">
      <c r="C43" s="5" t="s">
        <v>57</v>
      </c>
      <c r="D43" s="5">
        <f>COUNTIF(C2:C25,"&lt;0.609")-COUNTIF(C2:C25,"&lt;0.595")</f>
        <v>1</v>
      </c>
      <c r="H43" s="5" t="s">
        <v>58</v>
      </c>
      <c r="I43" s="5">
        <f>COUNTIF(C2:C24,"&lt;0.657")-COUNTIF(C2:C24,"&lt;0.64")</f>
        <v>1</v>
      </c>
    </row>
    <row r="44" spans="3:9">
      <c r="C44" s="5" t="s">
        <v>59</v>
      </c>
      <c r="D44" s="5">
        <f>COUNTIF(C2:C25,"&lt;0.623")-COUNTIF(C2:C25,"&lt;0.609")</f>
        <v>0</v>
      </c>
      <c r="H44" s="5" t="s">
        <v>60</v>
      </c>
      <c r="I44" s="5">
        <f>COUNTIF(C2:C24,"&lt;0.674")-COUNTIF(C2:C24,"&lt;0.657")</f>
        <v>1</v>
      </c>
    </row>
    <row r="45" spans="3:9">
      <c r="C45" s="5" t="s">
        <v>61</v>
      </c>
      <c r="D45" s="5">
        <f>COUNTIF(C2:C25,"&lt;0.637")-COUNTIF(C2:C25,"&lt;0.623")</f>
        <v>1</v>
      </c>
      <c r="H45" s="5" t="s">
        <v>62</v>
      </c>
      <c r="I45" s="5">
        <f>COUNTIF(C2:C24,"&lt;0.691")-COUNTIF(C2:C24,"&lt;0.674")</f>
        <v>1</v>
      </c>
    </row>
    <row r="46" spans="3:9">
      <c r="C46" s="5" t="s">
        <v>63</v>
      </c>
      <c r="D46" s="5">
        <f>COUNTIF(C2:C25,"&lt;0.651")-COUNTIF(C2:C25,"&lt;0.637")</f>
        <v>0</v>
      </c>
      <c r="H46" s="5" t="s">
        <v>64</v>
      </c>
      <c r="I46" s="5">
        <f>COUNTIF(C2:C24,"&lt;0.708")-COUNTIF(C2:C24,"&lt;0.691")</f>
        <v>1</v>
      </c>
    </row>
    <row r="47" spans="3:9">
      <c r="C47" s="5" t="s">
        <v>65</v>
      </c>
      <c r="D47" s="5">
        <f>COUNTIF(C2:C25,"&lt;0.665")-COUNTIF(C2:C25,"&lt;0.651")</f>
        <v>2</v>
      </c>
      <c r="H47" s="5" t="s">
        <v>66</v>
      </c>
      <c r="I47" s="5">
        <f>COUNTIF(C2:C24,"&lt;0.725")-COUNTIF(C2:C24,"&lt;0.708")</f>
        <v>1</v>
      </c>
    </row>
    <row r="48" s="4" customFormat="1" spans="3:9">
      <c r="C48" s="17" t="s">
        <v>67</v>
      </c>
      <c r="D48" s="17">
        <f>COUNTIF(C2:C25,"&lt;0.679")-COUNTIF(C2:C25,"&lt;0.665")</f>
        <v>0</v>
      </c>
      <c r="H48" s="17" t="s">
        <v>68</v>
      </c>
      <c r="I48" s="17">
        <f>COUNTIF(C2:C24,"&lt;0.742")-COUNTIF(C2:C24,"&lt;0.725")</f>
        <v>1</v>
      </c>
    </row>
    <row r="49" spans="3:9">
      <c r="C49" s="5" t="s">
        <v>69</v>
      </c>
      <c r="D49" s="5">
        <f>COUNTIF(C2:C25,"&lt;0.693")-COUNTIF(C2:C25,"&lt;0.679")</f>
        <v>1</v>
      </c>
      <c r="H49" s="5" t="s">
        <v>70</v>
      </c>
      <c r="I49" s="5">
        <f>COUNTIF(C2:C24,"&lt;0.759")-COUNTIF(C2:C24,"&lt;0.742")</f>
        <v>1</v>
      </c>
    </row>
    <row r="50" spans="3:9">
      <c r="C50" s="5" t="s">
        <v>71</v>
      </c>
      <c r="D50" s="5">
        <f>COUNTIF(C2:C25,"&lt;0.707")-COUNTIF(C2:C25,"&lt;0.693")</f>
        <v>1</v>
      </c>
      <c r="H50" s="5" t="s">
        <v>72</v>
      </c>
      <c r="I50" s="5">
        <f>COUNTIF(C2:C24,"&lt;0.776")-COUNTIF(C2:C24,"&lt;0.759")</f>
        <v>1</v>
      </c>
    </row>
    <row r="51" spans="3:9">
      <c r="C51" s="5" t="s">
        <v>73</v>
      </c>
      <c r="D51" s="5">
        <f>COUNTIF(C2:C25,"&lt;0.721")-COUNTIF(C2:C25,"&lt;0.707")</f>
        <v>1</v>
      </c>
      <c r="H51" s="5" t="s">
        <v>74</v>
      </c>
      <c r="I51" s="5">
        <f>COUNTIF(C2:C24,"&lt;0.793")-COUNTIF(C2:C24,"&lt;0.776")</f>
        <v>1</v>
      </c>
    </row>
    <row r="52" spans="3:9">
      <c r="C52" s="5" t="s">
        <v>75</v>
      </c>
      <c r="D52" s="5">
        <f>COUNTIF(C2:C25,"&lt;0.735")-COUNTIF(C2:C25,"&lt;0.721")</f>
        <v>2</v>
      </c>
      <c r="H52" s="5" t="s">
        <v>76</v>
      </c>
      <c r="I52" s="5">
        <f>COUNTIF(C2:C24,"&lt;0.81")-COUNTIF(C2:C24,"&lt;0.793")</f>
        <v>1</v>
      </c>
    </row>
    <row r="53" spans="3:9">
      <c r="C53" s="5" t="s">
        <v>77</v>
      </c>
      <c r="D53" s="5">
        <f>COUNTIF(C2:C25,"&lt;0.749")-COUNTIF(C2:C25,"&lt;0.735")</f>
        <v>1</v>
      </c>
      <c r="H53" s="5" t="s">
        <v>85</v>
      </c>
      <c r="I53" s="5">
        <f>COUNTIF(C2:C24,"&lt;0.827")-COUNTIF(C2:C24,"&lt;0.81")</f>
        <v>1</v>
      </c>
    </row>
    <row r="54" spans="3:9">
      <c r="C54" s="5" t="s">
        <v>78</v>
      </c>
      <c r="D54" s="5">
        <f>COUNTIF(C2:C25,"&lt;0.763")-COUNTIF(C2:C25,"&lt;0.749")</f>
        <v>1</v>
      </c>
      <c r="H54" s="5" t="s">
        <v>86</v>
      </c>
      <c r="I54" s="5">
        <f>COUNTIF(C2:C24,"&lt;0.844")-COUNTIF(C2:C24,"&lt;0.827")</f>
        <v>1</v>
      </c>
    </row>
    <row r="55" spans="3:9">
      <c r="C55" s="5" t="s">
        <v>79</v>
      </c>
      <c r="D55" s="5">
        <f>COUNTIF(C2:C25,"&lt;0.777")-COUNTIF(C2:C25,"&lt;0.763")</f>
        <v>0</v>
      </c>
      <c r="H55" s="5" t="s">
        <v>87</v>
      </c>
      <c r="I55" s="5">
        <f>COUNTIF(C2:C24,"&lt;0.861")-COUNTIF(C2:C24,"&lt;0.844")</f>
        <v>1</v>
      </c>
    </row>
    <row r="56" spans="3:9">
      <c r="C56" s="5" t="s">
        <v>80</v>
      </c>
      <c r="D56" s="5">
        <f>COUNTIF(C2:C25,"&lt;0.791")-COUNTIF(C2:C25,"&lt;0.777")</f>
        <v>1</v>
      </c>
      <c r="H56" s="5" t="s">
        <v>88</v>
      </c>
      <c r="I56" s="5">
        <f>COUNTIF(C2:C24,"&lt;0.878")-COUNTIF(C2:C24,"&lt;0.861")</f>
        <v>1</v>
      </c>
    </row>
    <row r="57" spans="3:9">
      <c r="C57" s="5" t="s">
        <v>81</v>
      </c>
      <c r="D57" s="5">
        <f>COUNTIF(C2:C25,"&lt;0.805")-COUNTIF(C2:C25,"&lt;0.791")</f>
        <v>1</v>
      </c>
      <c r="H57" s="5" t="s">
        <v>89</v>
      </c>
      <c r="I57" s="5">
        <f>COUNTIF(C2:C24,"&lt;0.895")-COUNTIF(C2:C24,"&lt;0.878")</f>
        <v>1</v>
      </c>
    </row>
    <row r="58" spans="3:9">
      <c r="C58" s="5" t="s">
        <v>82</v>
      </c>
      <c r="D58" s="5">
        <f>COUNTIF(C2:C25,"&lt;0.819")-COUNTIF(C2:C25,"&lt;0.805")</f>
        <v>0</v>
      </c>
      <c r="H58" s="5" t="s">
        <v>90</v>
      </c>
      <c r="I58" s="5">
        <f>COUNTIF(C2:C24,"&lt;0.912")-COUNTIF(C2:C24,"&lt;0.895")</f>
        <v>1</v>
      </c>
    </row>
    <row r="59" spans="3:9">
      <c r="C59" s="5" t="s">
        <v>83</v>
      </c>
      <c r="D59" s="5">
        <f>COUNTIF(C2:C25,"&lt;0.833")-COUNTIF(C2:C25,"&lt;0.819")</f>
        <v>2</v>
      </c>
      <c r="H59" s="5" t="s">
        <v>91</v>
      </c>
      <c r="I59" s="5">
        <f>COUNTIF(C2:C24,"&lt;0.929")-COUNTIF(C2:C24,"&lt;0.912")</f>
        <v>1</v>
      </c>
    </row>
    <row r="60" spans="3:9">
      <c r="C60" s="5" t="s">
        <v>84</v>
      </c>
      <c r="D60" s="5">
        <f>COUNTIF(C2:C24,"&lt;0.847")-COUNTIF(C2:C24,"&lt;0.833")</f>
        <v>1</v>
      </c>
      <c r="H60" s="5" t="s">
        <v>92</v>
      </c>
      <c r="I60" s="5">
        <f>COUNTIF(C2:C24,"&lt;0.946")-COUNTIF(C2:C24,"&lt;0.929")</f>
        <v>0</v>
      </c>
    </row>
    <row r="61" s="3" customFormat="1" spans="8:9">
      <c r="H61" s="16" t="s">
        <v>93</v>
      </c>
      <c r="I61" s="16">
        <f>COUNTIF(C2:C24,"&lt;0.963")-COUNTIF(C2:C24,"&lt;0.946")</f>
        <v>0</v>
      </c>
    </row>
    <row r="62" spans="8:9">
      <c r="H62" s="5" t="s">
        <v>94</v>
      </c>
      <c r="I62" s="5">
        <f>COUNTIF(C2:C24,"&lt;0.98")-COUNTIF(C2:C24,"&lt;0.963")</f>
        <v>0</v>
      </c>
    </row>
    <row r="63" spans="8:9">
      <c r="H63" s="5" t="s">
        <v>95</v>
      </c>
      <c r="I63" s="5">
        <f>COUNTIF(C2:C24,"&lt;0.997")-COUNTIF(C2:C24,"&lt;0.98")</f>
        <v>0</v>
      </c>
    </row>
  </sheetData>
  <pageMargins left="0.75" right="0.75" top="1" bottom="1" header="0.5" footer="0.5"/>
  <headerFooter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2"/>
  <sheetViews>
    <sheetView topLeftCell="A16" workbookViewId="0">
      <selection activeCell="H36" sqref="H36:I57"/>
    </sheetView>
  </sheetViews>
  <sheetFormatPr defaultColWidth="9" defaultRowHeight="13.5"/>
  <cols>
    <col min="3" max="4" width="19.5" customWidth="1"/>
    <col min="8" max="9" width="19.125" customWidth="1"/>
    <col min="10" max="14" width="12.625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="1" customFormat="1" spans="1:14">
      <c r="A2" s="8">
        <v>91</v>
      </c>
      <c r="B2" s="9">
        <v>91</v>
      </c>
      <c r="C2" s="9">
        <v>0.553886651992798</v>
      </c>
      <c r="D2" s="9">
        <v>0.0149658918380737</v>
      </c>
      <c r="E2" s="9">
        <v>10</v>
      </c>
      <c r="F2" s="9">
        <v>6</v>
      </c>
      <c r="G2" s="9">
        <v>0</v>
      </c>
      <c r="H2" s="9">
        <v>4</v>
      </c>
      <c r="I2" s="9">
        <v>1</v>
      </c>
      <c r="J2" s="9">
        <v>0.625</v>
      </c>
      <c r="K2" s="9">
        <v>0.769230769230769</v>
      </c>
      <c r="L2" s="9">
        <v>0.6</v>
      </c>
      <c r="M2" s="9">
        <v>0.4</v>
      </c>
      <c r="N2" s="9">
        <v>0.7</v>
      </c>
    </row>
    <row r="3" s="1" customFormat="1" spans="1:14">
      <c r="A3" s="8">
        <v>28</v>
      </c>
      <c r="B3" s="9">
        <v>28</v>
      </c>
      <c r="C3" s="9">
        <v>0.567909240722656</v>
      </c>
      <c r="D3" s="9">
        <v>0.0131438970565796</v>
      </c>
      <c r="E3" s="9">
        <v>10</v>
      </c>
      <c r="F3" s="9">
        <v>6</v>
      </c>
      <c r="G3" s="9">
        <v>0</v>
      </c>
      <c r="H3" s="9">
        <v>4</v>
      </c>
      <c r="I3" s="9">
        <v>1</v>
      </c>
      <c r="J3" s="9">
        <v>0.625</v>
      </c>
      <c r="K3" s="9">
        <v>0.769230769230769</v>
      </c>
      <c r="L3" s="9">
        <v>0.6</v>
      </c>
      <c r="M3" s="9">
        <v>0.4</v>
      </c>
      <c r="N3" s="9">
        <v>0.7</v>
      </c>
    </row>
    <row r="4" spans="1:14">
      <c r="A4" s="6">
        <v>12</v>
      </c>
      <c r="B4" s="7">
        <v>12</v>
      </c>
      <c r="C4" s="7">
        <v>0.578823804855347</v>
      </c>
      <c r="D4" s="7">
        <v>0.00784742832183838</v>
      </c>
      <c r="E4" s="7">
        <v>10</v>
      </c>
      <c r="F4" s="7">
        <v>7</v>
      </c>
      <c r="G4" s="7">
        <v>0</v>
      </c>
      <c r="H4" s="7">
        <v>3</v>
      </c>
      <c r="I4" s="7">
        <v>1</v>
      </c>
      <c r="J4" s="7">
        <v>0.588235294117647</v>
      </c>
      <c r="K4" s="7">
        <v>0.740740740740741</v>
      </c>
      <c r="L4" s="7">
        <v>0.7</v>
      </c>
      <c r="M4" s="7">
        <v>0.3</v>
      </c>
      <c r="N4" s="7">
        <v>0.65</v>
      </c>
    </row>
    <row r="5" s="14" customFormat="1" spans="1:14">
      <c r="A5" s="19">
        <v>69</v>
      </c>
      <c r="B5" s="20">
        <v>69</v>
      </c>
      <c r="C5" s="20">
        <v>0.590951204299927</v>
      </c>
      <c r="D5" s="20">
        <v>0.0433201789855957</v>
      </c>
      <c r="E5" s="20">
        <v>10</v>
      </c>
      <c r="F5" s="20">
        <v>6</v>
      </c>
      <c r="G5" s="20">
        <v>0</v>
      </c>
      <c r="H5" s="20">
        <v>4</v>
      </c>
      <c r="I5" s="20">
        <v>1</v>
      </c>
      <c r="J5" s="20">
        <v>0.625</v>
      </c>
      <c r="K5" s="20">
        <v>0.769230769230769</v>
      </c>
      <c r="L5" s="20">
        <v>0.6</v>
      </c>
      <c r="M5" s="20">
        <v>0.4</v>
      </c>
      <c r="N5" s="20">
        <v>0.7</v>
      </c>
    </row>
    <row r="6" spans="1:14">
      <c r="A6" s="6">
        <v>19</v>
      </c>
      <c r="B6" s="7">
        <v>19</v>
      </c>
      <c r="C6" s="7">
        <v>0.606020212173462</v>
      </c>
      <c r="D6" s="7">
        <v>0.0171260833740234</v>
      </c>
      <c r="E6" s="7">
        <v>10</v>
      </c>
      <c r="F6" s="7">
        <v>5</v>
      </c>
      <c r="G6" s="7">
        <v>0</v>
      </c>
      <c r="H6" s="7">
        <v>5</v>
      </c>
      <c r="I6" s="7">
        <v>1</v>
      </c>
      <c r="J6" s="7">
        <v>0.666666666666667</v>
      </c>
      <c r="K6" s="7">
        <v>0.8</v>
      </c>
      <c r="L6" s="7">
        <v>0.5</v>
      </c>
      <c r="M6" s="7">
        <v>0.5</v>
      </c>
      <c r="N6" s="7">
        <v>0.75</v>
      </c>
    </row>
    <row r="7" spans="1:14">
      <c r="A7" s="6">
        <v>62</v>
      </c>
      <c r="B7" s="7">
        <v>62</v>
      </c>
      <c r="C7" s="7">
        <v>0.626335144042969</v>
      </c>
      <c r="D7" s="7">
        <v>0.0125883817672729</v>
      </c>
      <c r="E7" s="7">
        <v>10</v>
      </c>
      <c r="F7" s="7">
        <v>8</v>
      </c>
      <c r="G7" s="7">
        <v>0</v>
      </c>
      <c r="H7" s="7">
        <v>2</v>
      </c>
      <c r="I7" s="7">
        <v>1</v>
      </c>
      <c r="J7" s="7">
        <v>0.555555555555556</v>
      </c>
      <c r="K7" s="7">
        <v>0.714285714285714</v>
      </c>
      <c r="L7" s="7">
        <v>0.8</v>
      </c>
      <c r="M7" s="7">
        <v>0.2</v>
      </c>
      <c r="N7" s="7">
        <v>0.6</v>
      </c>
    </row>
    <row r="8" s="1" customFormat="1" spans="1:14">
      <c r="A8" s="8">
        <v>3</v>
      </c>
      <c r="B8" s="9">
        <v>3</v>
      </c>
      <c r="C8" s="9">
        <v>0.65697968006134</v>
      </c>
      <c r="D8" s="9">
        <v>0.0191965103149414</v>
      </c>
      <c r="E8" s="9">
        <v>10</v>
      </c>
      <c r="F8" s="9">
        <v>6</v>
      </c>
      <c r="G8" s="9">
        <v>0</v>
      </c>
      <c r="H8" s="9">
        <v>4</v>
      </c>
      <c r="I8" s="9">
        <v>1</v>
      </c>
      <c r="J8" s="9">
        <v>0.625</v>
      </c>
      <c r="K8" s="9">
        <v>0.769230769230769</v>
      </c>
      <c r="L8" s="9">
        <v>0.6</v>
      </c>
      <c r="M8" s="9">
        <v>0.4</v>
      </c>
      <c r="N8" s="9">
        <v>0.7</v>
      </c>
    </row>
    <row r="9" s="3" customFormat="1" spans="1:14">
      <c r="A9" s="22">
        <v>77</v>
      </c>
      <c r="B9" s="23">
        <v>77</v>
      </c>
      <c r="C9" s="23">
        <v>0.663548707962036</v>
      </c>
      <c r="D9" s="23">
        <v>0.0263123512268066</v>
      </c>
      <c r="E9" s="23">
        <v>10</v>
      </c>
      <c r="F9" s="23">
        <v>7</v>
      </c>
      <c r="G9" s="23">
        <v>0</v>
      </c>
      <c r="H9" s="23">
        <v>3</v>
      </c>
      <c r="I9" s="23">
        <v>1</v>
      </c>
      <c r="J9" s="23">
        <v>0.588235294117647</v>
      </c>
      <c r="K9" s="23">
        <v>0.740740740740741</v>
      </c>
      <c r="L9" s="23">
        <v>0.7</v>
      </c>
      <c r="M9" s="23">
        <v>0.3</v>
      </c>
      <c r="N9" s="23">
        <v>0.65</v>
      </c>
    </row>
    <row r="10" spans="1:14">
      <c r="A10" s="6">
        <v>11</v>
      </c>
      <c r="B10" s="7">
        <v>11</v>
      </c>
      <c r="C10" s="7">
        <v>0.682506084442139</v>
      </c>
      <c r="D10" s="7">
        <v>0.0313220024108887</v>
      </c>
      <c r="E10" s="7">
        <v>10</v>
      </c>
      <c r="F10" s="7">
        <v>6</v>
      </c>
      <c r="G10" s="7">
        <v>0</v>
      </c>
      <c r="H10" s="7">
        <v>4</v>
      </c>
      <c r="I10" s="7">
        <v>1</v>
      </c>
      <c r="J10" s="7">
        <v>0.625</v>
      </c>
      <c r="K10" s="7">
        <v>0.769230769230769</v>
      </c>
      <c r="L10" s="7">
        <v>0.6</v>
      </c>
      <c r="M10" s="7">
        <v>0.4</v>
      </c>
      <c r="N10" s="7">
        <v>0.7</v>
      </c>
    </row>
    <row r="11" s="14" customFormat="1" spans="1:14">
      <c r="A11" s="19">
        <v>57</v>
      </c>
      <c r="B11" s="20">
        <v>57</v>
      </c>
      <c r="C11" s="20">
        <v>0.703205585479736</v>
      </c>
      <c r="D11" s="20">
        <v>0.0240179300308228</v>
      </c>
      <c r="E11" s="20">
        <v>10</v>
      </c>
      <c r="F11" s="20">
        <v>4</v>
      </c>
      <c r="G11" s="20">
        <v>0</v>
      </c>
      <c r="H11" s="20">
        <v>6</v>
      </c>
      <c r="I11" s="20">
        <v>1</v>
      </c>
      <c r="J11" s="20">
        <v>0.714285714285714</v>
      </c>
      <c r="K11" s="20">
        <v>0.833333333333333</v>
      </c>
      <c r="L11" s="20">
        <v>0.4</v>
      </c>
      <c r="M11" s="20">
        <v>0.6</v>
      </c>
      <c r="N11" s="20">
        <v>0.8</v>
      </c>
    </row>
    <row r="12" spans="1:14">
      <c r="A12" s="6">
        <v>84</v>
      </c>
      <c r="B12" s="7">
        <v>84</v>
      </c>
      <c r="C12" s="7">
        <v>0.710006833076477</v>
      </c>
      <c r="D12" s="7">
        <v>0.00908374786376953</v>
      </c>
      <c r="E12" s="7">
        <v>10</v>
      </c>
      <c r="F12" s="7">
        <v>5</v>
      </c>
      <c r="G12" s="7">
        <v>0</v>
      </c>
      <c r="H12" s="7">
        <v>5</v>
      </c>
      <c r="I12" s="7">
        <v>1</v>
      </c>
      <c r="J12" s="7">
        <v>0.666666666666667</v>
      </c>
      <c r="K12" s="7">
        <v>0.8</v>
      </c>
      <c r="L12" s="7">
        <v>0.5</v>
      </c>
      <c r="M12" s="7">
        <v>0.5</v>
      </c>
      <c r="N12" s="7">
        <v>0.75</v>
      </c>
    </row>
    <row r="13" spans="1:14">
      <c r="A13" s="6">
        <v>67</v>
      </c>
      <c r="B13" s="7">
        <v>67</v>
      </c>
      <c r="C13" s="7">
        <v>0.726960897445679</v>
      </c>
      <c r="D13" s="7">
        <v>0.0244230031967163</v>
      </c>
      <c r="E13" s="7">
        <v>10</v>
      </c>
      <c r="F13" s="7">
        <v>7</v>
      </c>
      <c r="G13" s="7">
        <v>0</v>
      </c>
      <c r="H13" s="7">
        <v>3</v>
      </c>
      <c r="I13" s="7">
        <v>1</v>
      </c>
      <c r="J13" s="7">
        <v>0.588235294117647</v>
      </c>
      <c r="K13" s="7">
        <v>0.740740740740741</v>
      </c>
      <c r="L13" s="7">
        <v>0.7</v>
      </c>
      <c r="M13" s="7">
        <v>0.3</v>
      </c>
      <c r="N13" s="7">
        <v>0.65</v>
      </c>
    </row>
    <row r="14" s="14" customFormat="1" spans="1:14">
      <c r="A14" s="19">
        <v>65</v>
      </c>
      <c r="B14" s="20">
        <v>65</v>
      </c>
      <c r="C14" s="20">
        <v>0.745096802711487</v>
      </c>
      <c r="D14" s="20">
        <v>0.034243106842041</v>
      </c>
      <c r="E14" s="20">
        <v>10</v>
      </c>
      <c r="F14" s="20">
        <v>4</v>
      </c>
      <c r="G14" s="20">
        <v>0</v>
      </c>
      <c r="H14" s="20">
        <v>6</v>
      </c>
      <c r="I14" s="20">
        <v>1</v>
      </c>
      <c r="J14" s="20">
        <v>0.714285714285714</v>
      </c>
      <c r="K14" s="20">
        <v>0.833333333333333</v>
      </c>
      <c r="L14" s="20">
        <v>0.4</v>
      </c>
      <c r="M14" s="20">
        <v>0.6</v>
      </c>
      <c r="N14" s="20">
        <v>0.8</v>
      </c>
    </row>
    <row r="15" s="3" customFormat="1" spans="1:14">
      <c r="A15" s="22">
        <v>5</v>
      </c>
      <c r="B15" s="23">
        <v>5</v>
      </c>
      <c r="C15" s="23">
        <v>0.759477138519287</v>
      </c>
      <c r="D15" s="23">
        <v>0.0228502750396729</v>
      </c>
      <c r="E15" s="23">
        <v>10</v>
      </c>
      <c r="F15" s="23">
        <v>6</v>
      </c>
      <c r="G15" s="23">
        <v>0</v>
      </c>
      <c r="H15" s="23">
        <v>4</v>
      </c>
      <c r="I15" s="23">
        <v>1</v>
      </c>
      <c r="J15" s="23">
        <v>0.625</v>
      </c>
      <c r="K15" s="23">
        <v>0.769230769230769</v>
      </c>
      <c r="L15" s="23">
        <v>0.6</v>
      </c>
      <c r="M15" s="23">
        <v>0.4</v>
      </c>
      <c r="N15" s="23">
        <v>0.7</v>
      </c>
    </row>
    <row r="16" customFormat="1" spans="1:14">
      <c r="A16" s="6">
        <v>81</v>
      </c>
      <c r="B16" s="7">
        <v>81</v>
      </c>
      <c r="C16" s="7">
        <v>0.777614712715149</v>
      </c>
      <c r="D16" s="7">
        <v>0.0385898351669312</v>
      </c>
      <c r="E16" s="7">
        <v>10</v>
      </c>
      <c r="F16" s="7">
        <v>4</v>
      </c>
      <c r="G16" s="7">
        <v>0</v>
      </c>
      <c r="H16" s="7">
        <v>6</v>
      </c>
      <c r="I16" s="7">
        <v>1</v>
      </c>
      <c r="J16" s="7">
        <v>0.714285714285714</v>
      </c>
      <c r="K16" s="7">
        <v>0.833333333333333</v>
      </c>
      <c r="L16" s="7">
        <v>0.4</v>
      </c>
      <c r="M16" s="7">
        <v>0.6</v>
      </c>
      <c r="N16" s="7">
        <v>0.8</v>
      </c>
    </row>
    <row r="17" s="14" customFormat="1" spans="1:14">
      <c r="A17" s="19">
        <v>17</v>
      </c>
      <c r="B17" s="20">
        <v>17</v>
      </c>
      <c r="C17" s="20">
        <v>0.802490711212158</v>
      </c>
      <c r="D17" s="20">
        <v>0.0230822563171387</v>
      </c>
      <c r="E17" s="20">
        <v>10</v>
      </c>
      <c r="F17" s="20">
        <v>5</v>
      </c>
      <c r="G17" s="20">
        <v>0</v>
      </c>
      <c r="H17" s="20">
        <v>5</v>
      </c>
      <c r="I17" s="20">
        <v>1</v>
      </c>
      <c r="J17" s="20">
        <v>0.666666666666667</v>
      </c>
      <c r="K17" s="20">
        <v>0.8</v>
      </c>
      <c r="L17" s="20">
        <v>0.5</v>
      </c>
      <c r="M17" s="20">
        <v>0.5</v>
      </c>
      <c r="N17" s="20">
        <v>0.75</v>
      </c>
    </row>
    <row r="18" s="14" customFormat="1" spans="1:14">
      <c r="A18" s="19">
        <v>26</v>
      </c>
      <c r="B18" s="20">
        <v>26</v>
      </c>
      <c r="C18" s="20">
        <v>0.814105629920959</v>
      </c>
      <c r="D18" s="20">
        <v>0.123190999031067</v>
      </c>
      <c r="E18" s="20">
        <v>10</v>
      </c>
      <c r="F18" s="20">
        <v>9</v>
      </c>
      <c r="G18" s="20">
        <v>0</v>
      </c>
      <c r="H18" s="20">
        <v>1</v>
      </c>
      <c r="I18" s="20">
        <v>1</v>
      </c>
      <c r="J18" s="20">
        <v>0.526315789473684</v>
      </c>
      <c r="K18" s="20">
        <v>0.689655172413793</v>
      </c>
      <c r="L18" s="20">
        <v>0.9</v>
      </c>
      <c r="M18" s="20">
        <v>0.1</v>
      </c>
      <c r="N18" s="20">
        <v>0.55</v>
      </c>
    </row>
    <row r="19" customFormat="1" spans="1:14">
      <c r="A19" s="6">
        <v>76</v>
      </c>
      <c r="B19" s="7">
        <v>76</v>
      </c>
      <c r="C19" s="7">
        <v>0.827271580696106</v>
      </c>
      <c r="D19" s="7">
        <v>0.122797250747681</v>
      </c>
      <c r="E19" s="7">
        <v>10</v>
      </c>
      <c r="F19" s="7">
        <v>5</v>
      </c>
      <c r="G19" s="7">
        <v>0</v>
      </c>
      <c r="H19" s="7">
        <v>5</v>
      </c>
      <c r="I19" s="7">
        <v>1</v>
      </c>
      <c r="J19" s="7">
        <v>0.666666666666667</v>
      </c>
      <c r="K19" s="7">
        <v>0.8</v>
      </c>
      <c r="L19" s="7">
        <v>0.5</v>
      </c>
      <c r="M19" s="7">
        <v>0.5</v>
      </c>
      <c r="N19" s="7">
        <v>0.75</v>
      </c>
    </row>
    <row r="20" s="14" customFormat="1" spans="1:14">
      <c r="A20" s="19">
        <v>36</v>
      </c>
      <c r="B20" s="20">
        <v>36</v>
      </c>
      <c r="C20" s="20">
        <v>0.845277667045593</v>
      </c>
      <c r="D20" s="20">
        <v>0.0597842931747437</v>
      </c>
      <c r="E20" s="20">
        <v>10</v>
      </c>
      <c r="F20" s="20">
        <v>8</v>
      </c>
      <c r="G20" s="20">
        <v>0</v>
      </c>
      <c r="H20" s="20">
        <v>2</v>
      </c>
      <c r="I20" s="20">
        <v>1</v>
      </c>
      <c r="J20" s="20">
        <v>0.555555555555556</v>
      </c>
      <c r="K20" s="20">
        <v>0.714285714285714</v>
      </c>
      <c r="L20" s="20">
        <v>0.8</v>
      </c>
      <c r="M20" s="20">
        <v>0.2</v>
      </c>
      <c r="N20" s="20">
        <v>0.6</v>
      </c>
    </row>
    <row r="21" s="2" customFormat="1" spans="1:14">
      <c r="A21" s="10">
        <v>99</v>
      </c>
      <c r="B21" s="11">
        <v>99</v>
      </c>
      <c r="C21" s="11">
        <v>0.862016797065735</v>
      </c>
      <c r="D21" s="11">
        <v>0.0384888648986816</v>
      </c>
      <c r="E21" s="11">
        <v>10</v>
      </c>
      <c r="F21" s="11">
        <v>5</v>
      </c>
      <c r="G21" s="11">
        <v>0</v>
      </c>
      <c r="H21" s="11">
        <v>5</v>
      </c>
      <c r="I21" s="11">
        <v>1</v>
      </c>
      <c r="J21" s="11">
        <v>0.666666666666667</v>
      </c>
      <c r="K21" s="11">
        <v>0.8</v>
      </c>
      <c r="L21" s="11">
        <v>0.5</v>
      </c>
      <c r="M21" s="11">
        <v>0.5</v>
      </c>
      <c r="N21" s="11">
        <v>0.75</v>
      </c>
    </row>
    <row r="22" spans="1:14">
      <c r="A22" s="6">
        <v>94</v>
      </c>
      <c r="B22" s="7">
        <v>94</v>
      </c>
      <c r="C22" s="7">
        <v>0.884147644042969</v>
      </c>
      <c r="D22" s="7">
        <v>0.0210639238357544</v>
      </c>
      <c r="E22" s="7">
        <v>10</v>
      </c>
      <c r="F22" s="7">
        <v>6</v>
      </c>
      <c r="G22" s="7">
        <v>0</v>
      </c>
      <c r="H22" s="7">
        <v>4</v>
      </c>
      <c r="I22" s="7">
        <v>1</v>
      </c>
      <c r="J22" s="7">
        <v>0.625</v>
      </c>
      <c r="K22" s="7">
        <v>0.769230769230769</v>
      </c>
      <c r="L22" s="7">
        <v>0.6</v>
      </c>
      <c r="M22" s="7">
        <v>0.4</v>
      </c>
      <c r="N22" s="7">
        <v>0.7</v>
      </c>
    </row>
    <row r="23" s="1" customFormat="1" spans="1:14">
      <c r="A23" s="8">
        <v>80</v>
      </c>
      <c r="B23" s="9">
        <v>80</v>
      </c>
      <c r="C23" s="9">
        <v>0.909982204437256</v>
      </c>
      <c r="D23" s="9">
        <v>0.198383212089539</v>
      </c>
      <c r="E23" s="9">
        <v>10</v>
      </c>
      <c r="F23" s="9">
        <v>9</v>
      </c>
      <c r="G23" s="9">
        <v>0</v>
      </c>
      <c r="H23" s="9">
        <v>1</v>
      </c>
      <c r="I23" s="9">
        <v>1</v>
      </c>
      <c r="J23" s="9">
        <v>0.526315789473684</v>
      </c>
      <c r="K23" s="9">
        <v>0.689655172413793</v>
      </c>
      <c r="L23" s="9">
        <v>0.9</v>
      </c>
      <c r="M23" s="9">
        <v>0.1</v>
      </c>
      <c r="N23" s="9">
        <v>0.55</v>
      </c>
    </row>
    <row r="24" spans="3:14">
      <c r="C24" s="5">
        <f>AVERAGE(C2:C23)</f>
        <v>0.722482497041876</v>
      </c>
      <c r="D24" s="5">
        <f>AVERAGE(D2:D23)</f>
        <v>0.0420827919786627</v>
      </c>
      <c r="J24" s="5">
        <f>AVERAGE(J2:J23)</f>
        <v>0.626347229481904</v>
      </c>
      <c r="K24" s="5">
        <f>AVERAGE(K2:K23)</f>
        <v>0.768850880919846</v>
      </c>
      <c r="L24" s="5">
        <f>AVERAGE(L2:L23)</f>
        <v>0.609090909090909</v>
      </c>
      <c r="M24" s="5">
        <f>AVERAGE(M2:M23)</f>
        <v>0.390909090909091</v>
      </c>
      <c r="N24" s="5">
        <f>AVERAGE(N2:N23)</f>
        <v>0.695454545454545</v>
      </c>
    </row>
    <row r="26" spans="3:12">
      <c r="C26" s="12" t="s">
        <v>13</v>
      </c>
      <c r="D26" s="5" t="s">
        <v>14</v>
      </c>
      <c r="E26" s="5"/>
      <c r="H26" s="12" t="s">
        <v>13</v>
      </c>
      <c r="I26" s="5" t="s">
        <v>14</v>
      </c>
      <c r="J26" s="13" t="s">
        <v>26</v>
      </c>
      <c r="K26" s="14"/>
      <c r="L26" s="14"/>
    </row>
    <row r="27" s="14" customFormat="1" spans="3:10">
      <c r="C27" s="13" t="s">
        <v>27</v>
      </c>
      <c r="D27" s="13">
        <f>COUNTIF(C2:C23,"&lt;0.399")-COUNTIF(C2:C23,"&lt;0.385")</f>
        <v>0</v>
      </c>
      <c r="E27" s="13"/>
      <c r="H27" s="13" t="s">
        <v>28</v>
      </c>
      <c r="I27" s="13">
        <f>COUNTIF(C2:C23,"&lt;0.402")-COUNTIF(C2:C23,"&lt;0.385")</f>
        <v>0</v>
      </c>
      <c r="J27" s="15"/>
    </row>
    <row r="28" spans="3:13">
      <c r="C28" s="5" t="s">
        <v>29</v>
      </c>
      <c r="D28" s="5">
        <f>COUNTIF(C2:C23,"&lt;0.413")-COUNTIF(C2:C23,"&lt;0.399")</f>
        <v>0</v>
      </c>
      <c r="E28" s="5"/>
      <c r="H28" s="5" t="s">
        <v>30</v>
      </c>
      <c r="I28" s="5">
        <f>COUNTIF(C2:C23,"&lt;0.419")-COUNTIF(C2:C23,"&lt;0.402")</f>
        <v>0</v>
      </c>
      <c r="J28" s="15">
        <v>0.04</v>
      </c>
      <c r="K28" s="14">
        <v>-20</v>
      </c>
      <c r="L28" s="14">
        <v>480</v>
      </c>
      <c r="M28" s="14">
        <v>24</v>
      </c>
    </row>
    <row r="29" s="14" customFormat="1" spans="3:13">
      <c r="C29" s="13" t="s">
        <v>31</v>
      </c>
      <c r="D29" s="13">
        <f>COUNTIF(C2:C23,"&lt;0.427")-COUNTIF(C2:C23,"&lt;0.413")</f>
        <v>0</v>
      </c>
      <c r="E29" s="13">
        <v>3</v>
      </c>
      <c r="F29" s="13">
        <v>2</v>
      </c>
      <c r="H29" s="13" t="s">
        <v>32</v>
      </c>
      <c r="I29" s="13">
        <f>COUNTIF(C2:C23,"&lt;0.436")-COUNTIF(C2:C23,"&lt;0.419")</f>
        <v>0</v>
      </c>
      <c r="J29" s="15">
        <v>0.08</v>
      </c>
      <c r="K29" s="14">
        <v>-40</v>
      </c>
      <c r="L29" s="14">
        <v>460</v>
      </c>
      <c r="M29" s="14">
        <v>23</v>
      </c>
    </row>
    <row r="30" s="14" customFormat="1" spans="3:13">
      <c r="C30" s="13" t="s">
        <v>33</v>
      </c>
      <c r="D30" s="13">
        <f>COUNTIF(C2:C23,"&lt;0.441")-COUNTIF(C2:C23,"&lt;0.427")</f>
        <v>0</v>
      </c>
      <c r="E30" s="13">
        <v>5</v>
      </c>
      <c r="F30" s="13">
        <v>5</v>
      </c>
      <c r="H30" s="13" t="s">
        <v>34</v>
      </c>
      <c r="I30" s="13">
        <f>COUNTIF(C2:C23,"&lt;0.453")-COUNTIF(C2:C23,"&lt;0.436")</f>
        <v>0</v>
      </c>
      <c r="J30" s="15">
        <v>0.12</v>
      </c>
      <c r="K30" s="14">
        <v>-60</v>
      </c>
      <c r="L30" s="14">
        <v>440</v>
      </c>
      <c r="M30" s="14">
        <v>22</v>
      </c>
    </row>
    <row r="31" s="14" customFormat="1" spans="3:13">
      <c r="C31" s="13" t="s">
        <v>35</v>
      </c>
      <c r="D31" s="13">
        <f>COUNTIF(C2:C23,"&lt;0.455")-COUNTIF(C2:C23,"&lt;0.441")</f>
        <v>0</v>
      </c>
      <c r="E31" s="13">
        <v>9</v>
      </c>
      <c r="F31" s="13">
        <v>7</v>
      </c>
      <c r="H31" s="13" t="s">
        <v>36</v>
      </c>
      <c r="I31" s="13">
        <f>COUNTIF(C2:C23,"&lt;0.47")-COUNTIF(C2:C23,"&lt;0.453")</f>
        <v>0</v>
      </c>
      <c r="J31" s="15">
        <v>0.16</v>
      </c>
      <c r="K31" s="18">
        <v>-80</v>
      </c>
      <c r="L31" s="18">
        <v>420</v>
      </c>
      <c r="M31" s="14">
        <v>21</v>
      </c>
    </row>
    <row r="32" s="14" customFormat="1" spans="3:9">
      <c r="C32" s="13" t="s">
        <v>37</v>
      </c>
      <c r="D32" s="13">
        <f>COUNTIF(C2:C23,"&lt;0.469")-COUNTIF(C2:C23,"&lt;0.455")</f>
        <v>0</v>
      </c>
      <c r="E32" s="13">
        <v>5</v>
      </c>
      <c r="F32" s="13">
        <v>5</v>
      </c>
      <c r="H32" s="13" t="s">
        <v>38</v>
      </c>
      <c r="I32" s="13">
        <f>COUNTIF(C2:C23,"&lt;0.487")-COUNTIF(C2:C23,"&lt;0.47")</f>
        <v>0</v>
      </c>
    </row>
    <row r="33" s="14" customFormat="1" spans="3:9">
      <c r="C33" s="13" t="s">
        <v>39</v>
      </c>
      <c r="D33" s="13">
        <f>COUNTIF(C2:C23,"&lt;0.483")-COUNTIF(C2:C23,"&lt;0.469")</f>
        <v>0</v>
      </c>
      <c r="E33" s="13">
        <v>3</v>
      </c>
      <c r="F33" s="13">
        <v>2</v>
      </c>
      <c r="H33" s="13" t="s">
        <v>40</v>
      </c>
      <c r="I33" s="13">
        <f>COUNTIF(C2:C23,"&lt;0.504")-COUNTIF(C2:C23,"&lt;0.487")</f>
        <v>0</v>
      </c>
    </row>
    <row r="34" spans="3:11">
      <c r="C34" s="5" t="s">
        <v>41</v>
      </c>
      <c r="D34" s="5">
        <f>COUNTIF(C2:C23,"&lt;0.497")-COUNTIF(C2:C23,"&lt;0.483")</f>
        <v>0</v>
      </c>
      <c r="E34" s="5"/>
      <c r="H34" s="5" t="s">
        <v>42</v>
      </c>
      <c r="I34" s="5">
        <f>COUNTIF(C2:C23,"&lt;0.521")-COUNTIF(C2:C23,"&lt;0.504")</f>
        <v>0</v>
      </c>
      <c r="J34" s="5">
        <v>0.57</v>
      </c>
      <c r="K34" s="5">
        <v>0.041</v>
      </c>
    </row>
    <row r="35" spans="3:11">
      <c r="C35" s="5" t="s">
        <v>43</v>
      </c>
      <c r="D35" s="5">
        <f>COUNTIF(C2:C23,"&lt;0.511")-COUNTIF(C2:C23,"&lt;0.497")</f>
        <v>0</v>
      </c>
      <c r="E35" s="5"/>
      <c r="H35" s="5" t="s">
        <v>44</v>
      </c>
      <c r="I35" s="5">
        <f>COUNTIF(C2:C23,"&lt;0.538")-COUNTIF(C2:C23,"&lt;0.521")</f>
        <v>0</v>
      </c>
      <c r="J35" s="5">
        <v>0.725</v>
      </c>
      <c r="K35" s="5">
        <v>0.076</v>
      </c>
    </row>
    <row r="36" s="3" customFormat="1" spans="3:11">
      <c r="C36" s="16" t="s">
        <v>45</v>
      </c>
      <c r="D36" s="16">
        <f>COUNTIF(C2:C23,"&lt;0.525")-COUNTIF(C2:C23,"&lt;0.511")</f>
        <v>0</v>
      </c>
      <c r="E36" s="16"/>
      <c r="H36" s="16" t="s">
        <v>46</v>
      </c>
      <c r="I36" s="16">
        <f>COUNTIF(C2:C23,"&lt;0.555")-COUNTIF(C2:C23,"&lt;0.538")</f>
        <v>1</v>
      </c>
      <c r="J36" s="16">
        <v>0.801</v>
      </c>
      <c r="K36" s="16">
        <v>0.094</v>
      </c>
    </row>
    <row r="37" spans="3:9">
      <c r="C37" s="5" t="s">
        <v>47</v>
      </c>
      <c r="D37" s="5">
        <f>COUNTIF(C2:C23,"&lt;0.539")-COUNTIF(C2:C23,"&lt;0.525")</f>
        <v>0</v>
      </c>
      <c r="E37" s="5"/>
      <c r="H37" s="5" t="s">
        <v>48</v>
      </c>
      <c r="I37" s="5">
        <f>COUNTIF(C2:C23,"&lt;0.572")-COUNTIF(C2:C23,"&lt;0.555")</f>
        <v>1</v>
      </c>
    </row>
    <row r="38" spans="3:9">
      <c r="C38" s="5" t="s">
        <v>49</v>
      </c>
      <c r="D38" s="5">
        <f>COUNTIF(C2:C24,"&lt;0.553")-COUNTIF(C2:C24,"&lt;0.539")</f>
        <v>0</v>
      </c>
      <c r="H38" s="5" t="s">
        <v>50</v>
      </c>
      <c r="I38" s="5">
        <f>COUNTIF(C2:C23,"&lt;0.589")-COUNTIF(C2:C23,"&lt;0.572")</f>
        <v>1</v>
      </c>
    </row>
    <row r="39" spans="3:9">
      <c r="C39" s="5" t="s">
        <v>51</v>
      </c>
      <c r="D39" s="5">
        <f>COUNTIF(C2:C24,"&lt;0.567")-COUNTIF(C2:C24,"&lt;0.553")</f>
        <v>1</v>
      </c>
      <c r="H39" s="5" t="s">
        <v>52</v>
      </c>
      <c r="I39" s="5">
        <f>COUNTIF(C2:C23,"&lt;0.606")-COUNTIF(C2:C23,"&lt;0.589")</f>
        <v>1</v>
      </c>
    </row>
    <row r="40" spans="3:9">
      <c r="C40" s="5" t="s">
        <v>53</v>
      </c>
      <c r="D40" s="5">
        <f>COUNTIF(C2:C24,"&lt;0.581")-COUNTIF(C2:C24,"&lt;0.567")</f>
        <v>2</v>
      </c>
      <c r="H40" s="5" t="s">
        <v>54</v>
      </c>
      <c r="I40" s="5">
        <f>COUNTIF(C2:C23,"&lt;0.623")-COUNTIF(C2:C23,"&lt;0.606")</f>
        <v>1</v>
      </c>
    </row>
    <row r="41" spans="3:9">
      <c r="C41" s="5" t="s">
        <v>55</v>
      </c>
      <c r="D41" s="5">
        <f>COUNTIF(C2:C24,"&lt;0.595")-COUNTIF(C2:C24,"&lt;0.581")</f>
        <v>1</v>
      </c>
      <c r="H41" s="5" t="s">
        <v>56</v>
      </c>
      <c r="I41" s="5">
        <f>COUNTIF(C2:C23,"&lt;0.64")-COUNTIF(C2:C23,"&lt;0.623")</f>
        <v>1</v>
      </c>
    </row>
    <row r="42" spans="3:9">
      <c r="C42" s="5" t="s">
        <v>57</v>
      </c>
      <c r="D42" s="5">
        <f>COUNTIF(C2:C24,"&lt;0.609")-COUNTIF(C2:C24,"&lt;0.595")</f>
        <v>1</v>
      </c>
      <c r="H42" s="5" t="s">
        <v>58</v>
      </c>
      <c r="I42" s="5">
        <f>COUNTIF(C2:C23,"&lt;0.657")-COUNTIF(C2:C23,"&lt;0.64")</f>
        <v>1</v>
      </c>
    </row>
    <row r="43" spans="3:9">
      <c r="C43" s="5" t="s">
        <v>59</v>
      </c>
      <c r="D43" s="5">
        <f>COUNTIF(C2:C24,"&lt;0.623")-COUNTIF(C2:C24,"&lt;0.609")</f>
        <v>0</v>
      </c>
      <c r="H43" s="5" t="s">
        <v>60</v>
      </c>
      <c r="I43" s="5">
        <f>COUNTIF(C2:C23,"&lt;0.674")-COUNTIF(C2:C23,"&lt;0.657")</f>
        <v>1</v>
      </c>
    </row>
    <row r="44" spans="3:9">
      <c r="C44" s="5" t="s">
        <v>61</v>
      </c>
      <c r="D44" s="5">
        <f>COUNTIF(C2:C24,"&lt;0.637")-COUNTIF(C2:C24,"&lt;0.623")</f>
        <v>1</v>
      </c>
      <c r="H44" s="5" t="s">
        <v>62</v>
      </c>
      <c r="I44" s="5">
        <f>COUNTIF(C2:C23,"&lt;0.691")-COUNTIF(C2:C23,"&lt;0.674")</f>
        <v>1</v>
      </c>
    </row>
    <row r="45" spans="3:9">
      <c r="C45" s="5" t="s">
        <v>63</v>
      </c>
      <c r="D45" s="5">
        <f>COUNTIF(C2:C24,"&lt;0.651")-COUNTIF(C2:C24,"&lt;0.637")</f>
        <v>0</v>
      </c>
      <c r="H45" s="5" t="s">
        <v>64</v>
      </c>
      <c r="I45" s="5">
        <f>COUNTIF(C2:C23,"&lt;0.708")-COUNTIF(C2:C23,"&lt;0.691")</f>
        <v>1</v>
      </c>
    </row>
    <row r="46" spans="3:9">
      <c r="C46" s="5" t="s">
        <v>65</v>
      </c>
      <c r="D46" s="5">
        <f>COUNTIF(C2:C24,"&lt;0.665")-COUNTIF(C2:C24,"&lt;0.651")</f>
        <v>2</v>
      </c>
      <c r="H46" s="5" t="s">
        <v>66</v>
      </c>
      <c r="I46" s="5">
        <f>COUNTIF(C2:C23,"&lt;0.725")-COUNTIF(C2:C23,"&lt;0.708")</f>
        <v>1</v>
      </c>
    </row>
    <row r="47" s="4" customFormat="1" spans="3:9">
      <c r="C47" s="17" t="s">
        <v>67</v>
      </c>
      <c r="D47" s="17">
        <f>COUNTIF(C2:C24,"&lt;0.679")-COUNTIF(C2:C24,"&lt;0.665")</f>
        <v>0</v>
      </c>
      <c r="H47" s="17" t="s">
        <v>68</v>
      </c>
      <c r="I47" s="17">
        <f>COUNTIF(C2:C23,"&lt;0.742")-COUNTIF(C2:C23,"&lt;0.725")</f>
        <v>1</v>
      </c>
    </row>
    <row r="48" spans="3:9">
      <c r="C48" s="5" t="s">
        <v>69</v>
      </c>
      <c r="D48" s="5">
        <f>COUNTIF(C2:C24,"&lt;0.693")-COUNTIF(C2:C24,"&lt;0.679")</f>
        <v>1</v>
      </c>
      <c r="H48" s="5" t="s">
        <v>70</v>
      </c>
      <c r="I48" s="5">
        <f>COUNTIF(C2:C23,"&lt;0.759")-COUNTIF(C2:C23,"&lt;0.742")</f>
        <v>1</v>
      </c>
    </row>
    <row r="49" spans="3:9">
      <c r="C49" s="5" t="s">
        <v>71</v>
      </c>
      <c r="D49" s="5">
        <f>COUNTIF(C2:C24,"&lt;0.707")-COUNTIF(C2:C24,"&lt;0.693")</f>
        <v>1</v>
      </c>
      <c r="H49" s="5" t="s">
        <v>72</v>
      </c>
      <c r="I49" s="5">
        <f>COUNTIF(C2:C23,"&lt;0.776")-COUNTIF(C2:C23,"&lt;0.759")</f>
        <v>1</v>
      </c>
    </row>
    <row r="50" spans="3:9">
      <c r="C50" s="5" t="s">
        <v>73</v>
      </c>
      <c r="D50" s="5">
        <f>COUNTIF(C2:C24,"&lt;0.721")-COUNTIF(C2:C24,"&lt;0.707")</f>
        <v>1</v>
      </c>
      <c r="H50" s="5" t="s">
        <v>74</v>
      </c>
      <c r="I50" s="5">
        <f>COUNTIF(C2:C23,"&lt;0.793")-COUNTIF(C2:C23,"&lt;0.776")</f>
        <v>1</v>
      </c>
    </row>
    <row r="51" spans="3:9">
      <c r="C51" s="5" t="s">
        <v>75</v>
      </c>
      <c r="D51" s="5">
        <f>COUNTIF(C2:C24,"&lt;0.735")-COUNTIF(C2:C24,"&lt;0.721")</f>
        <v>2</v>
      </c>
      <c r="H51" s="5" t="s">
        <v>76</v>
      </c>
      <c r="I51" s="5">
        <f>COUNTIF(C2:C23,"&lt;0.81")-COUNTIF(C2:C23,"&lt;0.793")</f>
        <v>1</v>
      </c>
    </row>
    <row r="52" spans="3:9">
      <c r="C52" s="5" t="s">
        <v>77</v>
      </c>
      <c r="D52" s="5">
        <f>COUNTIF(C2:C24,"&lt;0.749")-COUNTIF(C2:C24,"&lt;0.735")</f>
        <v>1</v>
      </c>
      <c r="H52" s="5" t="s">
        <v>85</v>
      </c>
      <c r="I52" s="5">
        <f>COUNTIF(C2:C23,"&lt;0.827")-COUNTIF(C2:C23,"&lt;0.81")</f>
        <v>1</v>
      </c>
    </row>
    <row r="53" spans="3:9">
      <c r="C53" s="5" t="s">
        <v>78</v>
      </c>
      <c r="D53" s="5">
        <f>COUNTIF(C2:C24,"&lt;0.763")-COUNTIF(C2:C24,"&lt;0.749")</f>
        <v>1</v>
      </c>
      <c r="H53" s="5" t="s">
        <v>86</v>
      </c>
      <c r="I53" s="5">
        <f>COUNTIF(C2:C23,"&lt;0.844")-COUNTIF(C2:C23,"&lt;0.827")</f>
        <v>1</v>
      </c>
    </row>
    <row r="54" spans="3:9">
      <c r="C54" s="5" t="s">
        <v>79</v>
      </c>
      <c r="D54" s="5">
        <f>COUNTIF(C2:C24,"&lt;0.777")-COUNTIF(C2:C24,"&lt;0.763")</f>
        <v>0</v>
      </c>
      <c r="H54" s="5" t="s">
        <v>87</v>
      </c>
      <c r="I54" s="5">
        <f>COUNTIF(C2:C23,"&lt;0.861")-COUNTIF(C2:C23,"&lt;0.844")</f>
        <v>1</v>
      </c>
    </row>
    <row r="55" spans="3:9">
      <c r="C55" s="5" t="s">
        <v>80</v>
      </c>
      <c r="D55" s="5">
        <f>COUNTIF(C2:C24,"&lt;0.791")-COUNTIF(C2:C24,"&lt;0.777")</f>
        <v>1</v>
      </c>
      <c r="H55" s="5" t="s">
        <v>88</v>
      </c>
      <c r="I55" s="5">
        <f>COUNTIF(C2:C23,"&lt;0.878")-COUNTIF(C2:C23,"&lt;0.861")</f>
        <v>1</v>
      </c>
    </row>
    <row r="56" spans="3:9">
      <c r="C56" s="5" t="s">
        <v>81</v>
      </c>
      <c r="D56" s="5">
        <f>COUNTIF(C2:C24,"&lt;0.805")-COUNTIF(C2:C24,"&lt;0.791")</f>
        <v>1</v>
      </c>
      <c r="H56" s="5" t="s">
        <v>89</v>
      </c>
      <c r="I56" s="5">
        <f>COUNTIF(C2:C23,"&lt;0.895")-COUNTIF(C2:C23,"&lt;0.878")</f>
        <v>1</v>
      </c>
    </row>
    <row r="57" spans="3:9">
      <c r="C57" s="5" t="s">
        <v>82</v>
      </c>
      <c r="D57" s="5">
        <f>COUNTIF(C2:C24,"&lt;0.819")-COUNTIF(C2:C24,"&lt;0.805")</f>
        <v>1</v>
      </c>
      <c r="H57" s="5" t="s">
        <v>90</v>
      </c>
      <c r="I57" s="5">
        <f>COUNTIF(C2:C23,"&lt;0.912")-COUNTIF(C2:C23,"&lt;0.895")</f>
        <v>1</v>
      </c>
    </row>
    <row r="58" spans="3:9">
      <c r="C58" s="5" t="s">
        <v>83</v>
      </c>
      <c r="D58" s="5">
        <f>COUNTIF(C2:C24,"&lt;0.833")-COUNTIF(C2:C24,"&lt;0.819")</f>
        <v>1</v>
      </c>
      <c r="H58" s="5" t="s">
        <v>91</v>
      </c>
      <c r="I58" s="5">
        <f>COUNTIF(C2:C23,"&lt;0.929")-COUNTIF(C2:C23,"&lt;0.912")</f>
        <v>0</v>
      </c>
    </row>
    <row r="59" spans="3:9">
      <c r="C59" s="5" t="s">
        <v>84</v>
      </c>
      <c r="D59" s="5">
        <f>COUNTIF(C2:C23,"&lt;0.847")-COUNTIF(C2:C23,"&lt;0.833")</f>
        <v>1</v>
      </c>
      <c r="H59" s="5" t="s">
        <v>92</v>
      </c>
      <c r="I59" s="5">
        <f>COUNTIF(C2:C23,"&lt;0.946")-COUNTIF(C2:C23,"&lt;0.929")</f>
        <v>0</v>
      </c>
    </row>
    <row r="60" s="3" customFormat="1" spans="8:9">
      <c r="H60" s="16" t="s">
        <v>93</v>
      </c>
      <c r="I60" s="16">
        <f>COUNTIF(C2:C23,"&lt;0.963")-COUNTIF(C2:C23,"&lt;0.946")</f>
        <v>0</v>
      </c>
    </row>
    <row r="61" spans="8:9">
      <c r="H61" s="5" t="s">
        <v>94</v>
      </c>
      <c r="I61" s="5">
        <f>COUNTIF(C2:C23,"&lt;0.98")-COUNTIF(C2:C23,"&lt;0.963")</f>
        <v>0</v>
      </c>
    </row>
    <row r="62" spans="8:9">
      <c r="H62" s="5" t="s">
        <v>95</v>
      </c>
      <c r="I62" s="5">
        <f>COUNTIF(C2:C23,"&lt;0.997")-COUNTIF(C2:C23,"&lt;0.98")</f>
        <v>0</v>
      </c>
    </row>
  </sheetData>
  <pageMargins left="0.75" right="0.75" top="1" bottom="1" header="0.5" footer="0.5"/>
  <headerFooter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1"/>
  <sheetViews>
    <sheetView topLeftCell="A13" workbookViewId="0">
      <selection activeCell="H36" sqref="H36:I56"/>
    </sheetView>
  </sheetViews>
  <sheetFormatPr defaultColWidth="9" defaultRowHeight="13.5"/>
  <cols>
    <col min="3" max="4" width="17.625" customWidth="1"/>
    <col min="8" max="9" width="19.75" customWidth="1"/>
    <col min="10" max="11" width="12.625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="1" customFormat="1" spans="1:14">
      <c r="A2" s="8">
        <v>28</v>
      </c>
      <c r="B2" s="9">
        <v>28</v>
      </c>
      <c r="C2" s="9">
        <v>0.567909240722656</v>
      </c>
      <c r="D2" s="9">
        <v>0.0131438970565796</v>
      </c>
      <c r="E2" s="9">
        <v>10</v>
      </c>
      <c r="F2" s="9">
        <v>6</v>
      </c>
      <c r="G2" s="9">
        <v>0</v>
      </c>
      <c r="H2" s="9">
        <v>4</v>
      </c>
      <c r="I2" s="9">
        <v>1</v>
      </c>
      <c r="J2" s="9">
        <v>0.625</v>
      </c>
      <c r="K2" s="9">
        <v>0.769230769230769</v>
      </c>
      <c r="L2" s="9">
        <v>0.6</v>
      </c>
      <c r="M2" s="9">
        <v>0.4</v>
      </c>
      <c r="N2" s="9">
        <v>0.7</v>
      </c>
    </row>
    <row r="3" spans="1:14">
      <c r="A3" s="6">
        <v>12</v>
      </c>
      <c r="B3" s="7">
        <v>12</v>
      </c>
      <c r="C3" s="7">
        <v>0.578823804855347</v>
      </c>
      <c r="D3" s="7">
        <v>0.00784742832183838</v>
      </c>
      <c r="E3" s="7">
        <v>10</v>
      </c>
      <c r="F3" s="7">
        <v>7</v>
      </c>
      <c r="G3" s="7">
        <v>0</v>
      </c>
      <c r="H3" s="7">
        <v>3</v>
      </c>
      <c r="I3" s="7">
        <v>1</v>
      </c>
      <c r="J3" s="7">
        <v>0.588235294117647</v>
      </c>
      <c r="K3" s="7">
        <v>0.740740740740741</v>
      </c>
      <c r="L3" s="7">
        <v>0.7</v>
      </c>
      <c r="M3" s="7">
        <v>0.3</v>
      </c>
      <c r="N3" s="7">
        <v>0.65</v>
      </c>
    </row>
    <row r="4" s="14" customFormat="1" spans="1:14">
      <c r="A4" s="19">
        <v>69</v>
      </c>
      <c r="B4" s="20">
        <v>69</v>
      </c>
      <c r="C4" s="20">
        <v>0.590951204299927</v>
      </c>
      <c r="D4" s="20">
        <v>0.0433201789855957</v>
      </c>
      <c r="E4" s="20">
        <v>10</v>
      </c>
      <c r="F4" s="20">
        <v>6</v>
      </c>
      <c r="G4" s="20">
        <v>0</v>
      </c>
      <c r="H4" s="20">
        <v>4</v>
      </c>
      <c r="I4" s="20">
        <v>1</v>
      </c>
      <c r="J4" s="20">
        <v>0.625</v>
      </c>
      <c r="K4" s="20">
        <v>0.769230769230769</v>
      </c>
      <c r="L4" s="20">
        <v>0.6</v>
      </c>
      <c r="M4" s="20">
        <v>0.4</v>
      </c>
      <c r="N4" s="20">
        <v>0.7</v>
      </c>
    </row>
    <row r="5" spans="1:14">
      <c r="A5" s="6">
        <v>19</v>
      </c>
      <c r="B5" s="7">
        <v>19</v>
      </c>
      <c r="C5" s="7">
        <v>0.606020212173462</v>
      </c>
      <c r="D5" s="7">
        <v>0.0171260833740234</v>
      </c>
      <c r="E5" s="7">
        <v>10</v>
      </c>
      <c r="F5" s="7">
        <v>5</v>
      </c>
      <c r="G5" s="7">
        <v>0</v>
      </c>
      <c r="H5" s="7">
        <v>5</v>
      </c>
      <c r="I5" s="7">
        <v>1</v>
      </c>
      <c r="J5" s="7">
        <v>0.666666666666667</v>
      </c>
      <c r="K5" s="7">
        <v>0.8</v>
      </c>
      <c r="L5" s="7">
        <v>0.5</v>
      </c>
      <c r="M5" s="7">
        <v>0.5</v>
      </c>
      <c r="N5" s="7">
        <v>0.75</v>
      </c>
    </row>
    <row r="6" spans="1:14">
      <c r="A6" s="6">
        <v>62</v>
      </c>
      <c r="B6" s="7">
        <v>62</v>
      </c>
      <c r="C6" s="7">
        <v>0.626335144042969</v>
      </c>
      <c r="D6" s="7">
        <v>0.0125883817672729</v>
      </c>
      <c r="E6" s="7">
        <v>10</v>
      </c>
      <c r="F6" s="7">
        <v>8</v>
      </c>
      <c r="G6" s="7">
        <v>0</v>
      </c>
      <c r="H6" s="7">
        <v>2</v>
      </c>
      <c r="I6" s="7">
        <v>1</v>
      </c>
      <c r="J6" s="7">
        <v>0.555555555555556</v>
      </c>
      <c r="K6" s="7">
        <v>0.714285714285714</v>
      </c>
      <c r="L6" s="7">
        <v>0.8</v>
      </c>
      <c r="M6" s="7">
        <v>0.2</v>
      </c>
      <c r="N6" s="7">
        <v>0.6</v>
      </c>
    </row>
    <row r="7" s="1" customFormat="1" spans="1:14">
      <c r="A7" s="8">
        <v>3</v>
      </c>
      <c r="B7" s="9">
        <v>3</v>
      </c>
      <c r="C7" s="9">
        <v>0.65697968006134</v>
      </c>
      <c r="D7" s="9">
        <v>0.0191965103149414</v>
      </c>
      <c r="E7" s="9">
        <v>10</v>
      </c>
      <c r="F7" s="9">
        <v>6</v>
      </c>
      <c r="G7" s="9">
        <v>0</v>
      </c>
      <c r="H7" s="9">
        <v>4</v>
      </c>
      <c r="I7" s="9">
        <v>1</v>
      </c>
      <c r="J7" s="9">
        <v>0.625</v>
      </c>
      <c r="K7" s="9">
        <v>0.769230769230769</v>
      </c>
      <c r="L7" s="9">
        <v>0.6</v>
      </c>
      <c r="M7" s="9">
        <v>0.4</v>
      </c>
      <c r="N7" s="9">
        <v>0.7</v>
      </c>
    </row>
    <row r="8" s="3" customFormat="1" spans="1:14">
      <c r="A8" s="22">
        <v>77</v>
      </c>
      <c r="B8" s="23">
        <v>77</v>
      </c>
      <c r="C8" s="23">
        <v>0.663548707962036</v>
      </c>
      <c r="D8" s="23">
        <v>0.0263123512268066</v>
      </c>
      <c r="E8" s="23">
        <v>10</v>
      </c>
      <c r="F8" s="23">
        <v>7</v>
      </c>
      <c r="G8" s="23">
        <v>0</v>
      </c>
      <c r="H8" s="23">
        <v>3</v>
      </c>
      <c r="I8" s="23">
        <v>1</v>
      </c>
      <c r="J8" s="23">
        <v>0.588235294117647</v>
      </c>
      <c r="K8" s="23">
        <v>0.740740740740741</v>
      </c>
      <c r="L8" s="23">
        <v>0.7</v>
      </c>
      <c r="M8" s="23">
        <v>0.3</v>
      </c>
      <c r="N8" s="23">
        <v>0.65</v>
      </c>
    </row>
    <row r="9" spans="1:14">
      <c r="A9" s="6">
        <v>11</v>
      </c>
      <c r="B9" s="7">
        <v>11</v>
      </c>
      <c r="C9" s="7">
        <v>0.682506084442139</v>
      </c>
      <c r="D9" s="7">
        <v>0.0313220024108887</v>
      </c>
      <c r="E9" s="7">
        <v>10</v>
      </c>
      <c r="F9" s="7">
        <v>6</v>
      </c>
      <c r="G9" s="7">
        <v>0</v>
      </c>
      <c r="H9" s="7">
        <v>4</v>
      </c>
      <c r="I9" s="7">
        <v>1</v>
      </c>
      <c r="J9" s="7">
        <v>0.625</v>
      </c>
      <c r="K9" s="7">
        <v>0.769230769230769</v>
      </c>
      <c r="L9" s="7">
        <v>0.6</v>
      </c>
      <c r="M9" s="7">
        <v>0.4</v>
      </c>
      <c r="N9" s="7">
        <v>0.7</v>
      </c>
    </row>
    <row r="10" s="14" customFormat="1" spans="1:14">
      <c r="A10" s="19">
        <v>57</v>
      </c>
      <c r="B10" s="20">
        <v>57</v>
      </c>
      <c r="C10" s="20">
        <v>0.703205585479736</v>
      </c>
      <c r="D10" s="20">
        <v>0.0240179300308228</v>
      </c>
      <c r="E10" s="20">
        <v>10</v>
      </c>
      <c r="F10" s="20">
        <v>4</v>
      </c>
      <c r="G10" s="20">
        <v>0</v>
      </c>
      <c r="H10" s="20">
        <v>6</v>
      </c>
      <c r="I10" s="20">
        <v>1</v>
      </c>
      <c r="J10" s="20">
        <v>0.714285714285714</v>
      </c>
      <c r="K10" s="20">
        <v>0.833333333333333</v>
      </c>
      <c r="L10" s="20">
        <v>0.4</v>
      </c>
      <c r="M10" s="20">
        <v>0.6</v>
      </c>
      <c r="N10" s="20">
        <v>0.8</v>
      </c>
    </row>
    <row r="11" spans="1:14">
      <c r="A11" s="6">
        <v>84</v>
      </c>
      <c r="B11" s="7">
        <v>84</v>
      </c>
      <c r="C11" s="7">
        <v>0.710006833076477</v>
      </c>
      <c r="D11" s="7">
        <v>0.00908374786376953</v>
      </c>
      <c r="E11" s="7">
        <v>10</v>
      </c>
      <c r="F11" s="7">
        <v>5</v>
      </c>
      <c r="G11" s="7">
        <v>0</v>
      </c>
      <c r="H11" s="7">
        <v>5</v>
      </c>
      <c r="I11" s="7">
        <v>1</v>
      </c>
      <c r="J11" s="7">
        <v>0.666666666666667</v>
      </c>
      <c r="K11" s="7">
        <v>0.8</v>
      </c>
      <c r="L11" s="7">
        <v>0.5</v>
      </c>
      <c r="M11" s="7">
        <v>0.5</v>
      </c>
      <c r="N11" s="7">
        <v>0.75</v>
      </c>
    </row>
    <row r="12" spans="1:14">
      <c r="A12" s="6">
        <v>67</v>
      </c>
      <c r="B12" s="7">
        <v>67</v>
      </c>
      <c r="C12" s="7">
        <v>0.726960897445679</v>
      </c>
      <c r="D12" s="7">
        <v>0.0244230031967163</v>
      </c>
      <c r="E12" s="7">
        <v>10</v>
      </c>
      <c r="F12" s="7">
        <v>7</v>
      </c>
      <c r="G12" s="7">
        <v>0</v>
      </c>
      <c r="H12" s="7">
        <v>3</v>
      </c>
      <c r="I12" s="7">
        <v>1</v>
      </c>
      <c r="J12" s="7">
        <v>0.588235294117647</v>
      </c>
      <c r="K12" s="7">
        <v>0.740740740740741</v>
      </c>
      <c r="L12" s="7">
        <v>0.7</v>
      </c>
      <c r="M12" s="7">
        <v>0.3</v>
      </c>
      <c r="N12" s="7">
        <v>0.65</v>
      </c>
    </row>
    <row r="13" s="14" customFormat="1" spans="1:14">
      <c r="A13" s="19">
        <v>65</v>
      </c>
      <c r="B13" s="20">
        <v>65</v>
      </c>
      <c r="C13" s="20">
        <v>0.745096802711487</v>
      </c>
      <c r="D13" s="20">
        <v>0.034243106842041</v>
      </c>
      <c r="E13" s="20">
        <v>10</v>
      </c>
      <c r="F13" s="20">
        <v>4</v>
      </c>
      <c r="G13" s="20">
        <v>0</v>
      </c>
      <c r="H13" s="20">
        <v>6</v>
      </c>
      <c r="I13" s="20">
        <v>1</v>
      </c>
      <c r="J13" s="20">
        <v>0.714285714285714</v>
      </c>
      <c r="K13" s="20">
        <v>0.833333333333333</v>
      </c>
      <c r="L13" s="20">
        <v>0.4</v>
      </c>
      <c r="M13" s="20">
        <v>0.6</v>
      </c>
      <c r="N13" s="20">
        <v>0.8</v>
      </c>
    </row>
    <row r="14" s="3" customFormat="1" spans="1:14">
      <c r="A14" s="22">
        <v>5</v>
      </c>
      <c r="B14" s="23">
        <v>5</v>
      </c>
      <c r="C14" s="23">
        <v>0.759477138519287</v>
      </c>
      <c r="D14" s="23">
        <v>0.0228502750396729</v>
      </c>
      <c r="E14" s="23">
        <v>10</v>
      </c>
      <c r="F14" s="23">
        <v>6</v>
      </c>
      <c r="G14" s="23">
        <v>0</v>
      </c>
      <c r="H14" s="23">
        <v>4</v>
      </c>
      <c r="I14" s="23">
        <v>1</v>
      </c>
      <c r="J14" s="23">
        <v>0.625</v>
      </c>
      <c r="K14" s="23">
        <v>0.769230769230769</v>
      </c>
      <c r="L14" s="23">
        <v>0.6</v>
      </c>
      <c r="M14" s="23">
        <v>0.4</v>
      </c>
      <c r="N14" s="23">
        <v>0.7</v>
      </c>
    </row>
    <row r="15" customFormat="1" spans="1:14">
      <c r="A15" s="6">
        <v>81</v>
      </c>
      <c r="B15" s="7">
        <v>81</v>
      </c>
      <c r="C15" s="7">
        <v>0.777614712715149</v>
      </c>
      <c r="D15" s="7">
        <v>0.0385898351669312</v>
      </c>
      <c r="E15" s="7">
        <v>10</v>
      </c>
      <c r="F15" s="7">
        <v>4</v>
      </c>
      <c r="G15" s="7">
        <v>0</v>
      </c>
      <c r="H15" s="7">
        <v>6</v>
      </c>
      <c r="I15" s="7">
        <v>1</v>
      </c>
      <c r="J15" s="7">
        <v>0.714285714285714</v>
      </c>
      <c r="K15" s="7">
        <v>0.833333333333333</v>
      </c>
      <c r="L15" s="7">
        <v>0.4</v>
      </c>
      <c r="M15" s="7">
        <v>0.6</v>
      </c>
      <c r="N15" s="7">
        <v>0.8</v>
      </c>
    </row>
    <row r="16" s="14" customFormat="1" spans="1:14">
      <c r="A16" s="19">
        <v>17</v>
      </c>
      <c r="B16" s="20">
        <v>17</v>
      </c>
      <c r="C16" s="20">
        <v>0.802490711212158</v>
      </c>
      <c r="D16" s="20">
        <v>0.0230822563171387</v>
      </c>
      <c r="E16" s="20">
        <v>10</v>
      </c>
      <c r="F16" s="20">
        <v>5</v>
      </c>
      <c r="G16" s="20">
        <v>0</v>
      </c>
      <c r="H16" s="20">
        <v>5</v>
      </c>
      <c r="I16" s="20">
        <v>1</v>
      </c>
      <c r="J16" s="20">
        <v>0.666666666666667</v>
      </c>
      <c r="K16" s="20">
        <v>0.8</v>
      </c>
      <c r="L16" s="20">
        <v>0.5</v>
      </c>
      <c r="M16" s="20">
        <v>0.5</v>
      </c>
      <c r="N16" s="20">
        <v>0.75</v>
      </c>
    </row>
    <row r="17" s="14" customFormat="1" spans="1:14">
      <c r="A17" s="19">
        <v>26</v>
      </c>
      <c r="B17" s="20">
        <v>26</v>
      </c>
      <c r="C17" s="20">
        <v>0.814105629920959</v>
      </c>
      <c r="D17" s="20">
        <v>0.123190999031067</v>
      </c>
      <c r="E17" s="20">
        <v>10</v>
      </c>
      <c r="F17" s="20">
        <v>9</v>
      </c>
      <c r="G17" s="20">
        <v>0</v>
      </c>
      <c r="H17" s="20">
        <v>1</v>
      </c>
      <c r="I17" s="20">
        <v>1</v>
      </c>
      <c r="J17" s="20">
        <v>0.526315789473684</v>
      </c>
      <c r="K17" s="20">
        <v>0.689655172413793</v>
      </c>
      <c r="L17" s="20">
        <v>0.9</v>
      </c>
      <c r="M17" s="20">
        <v>0.1</v>
      </c>
      <c r="N17" s="20">
        <v>0.55</v>
      </c>
    </row>
    <row r="18" customFormat="1" spans="1:14">
      <c r="A18" s="6">
        <v>76</v>
      </c>
      <c r="B18" s="7">
        <v>76</v>
      </c>
      <c r="C18" s="7">
        <v>0.827271580696106</v>
      </c>
      <c r="D18" s="7">
        <v>0.122797250747681</v>
      </c>
      <c r="E18" s="7">
        <v>10</v>
      </c>
      <c r="F18" s="7">
        <v>5</v>
      </c>
      <c r="G18" s="7">
        <v>0</v>
      </c>
      <c r="H18" s="7">
        <v>5</v>
      </c>
      <c r="I18" s="7">
        <v>1</v>
      </c>
      <c r="J18" s="7">
        <v>0.666666666666667</v>
      </c>
      <c r="K18" s="7">
        <v>0.8</v>
      </c>
      <c r="L18" s="7">
        <v>0.5</v>
      </c>
      <c r="M18" s="7">
        <v>0.5</v>
      </c>
      <c r="N18" s="7">
        <v>0.75</v>
      </c>
    </row>
    <row r="19" s="14" customFormat="1" spans="1:14">
      <c r="A19" s="19">
        <v>36</v>
      </c>
      <c r="B19" s="20">
        <v>36</v>
      </c>
      <c r="C19" s="20">
        <v>0.845277667045593</v>
      </c>
      <c r="D19" s="20">
        <v>0.0597842931747437</v>
      </c>
      <c r="E19" s="20">
        <v>10</v>
      </c>
      <c r="F19" s="20">
        <v>8</v>
      </c>
      <c r="G19" s="20">
        <v>0</v>
      </c>
      <c r="H19" s="20">
        <v>2</v>
      </c>
      <c r="I19" s="20">
        <v>1</v>
      </c>
      <c r="J19" s="20">
        <v>0.555555555555556</v>
      </c>
      <c r="K19" s="20">
        <v>0.714285714285714</v>
      </c>
      <c r="L19" s="20">
        <v>0.8</v>
      </c>
      <c r="M19" s="20">
        <v>0.2</v>
      </c>
      <c r="N19" s="20">
        <v>0.6</v>
      </c>
    </row>
    <row r="20" s="2" customFormat="1" spans="1:14">
      <c r="A20" s="10">
        <v>99</v>
      </c>
      <c r="B20" s="11">
        <v>99</v>
      </c>
      <c r="C20" s="11">
        <v>0.862016797065735</v>
      </c>
      <c r="D20" s="11">
        <v>0.0384888648986816</v>
      </c>
      <c r="E20" s="11">
        <v>10</v>
      </c>
      <c r="F20" s="11">
        <v>5</v>
      </c>
      <c r="G20" s="11">
        <v>0</v>
      </c>
      <c r="H20" s="11">
        <v>5</v>
      </c>
      <c r="I20" s="11">
        <v>1</v>
      </c>
      <c r="J20" s="11">
        <v>0.666666666666667</v>
      </c>
      <c r="K20" s="11">
        <v>0.8</v>
      </c>
      <c r="L20" s="11">
        <v>0.5</v>
      </c>
      <c r="M20" s="11">
        <v>0.5</v>
      </c>
      <c r="N20" s="11">
        <v>0.75</v>
      </c>
    </row>
    <row r="21" spans="1:14">
      <c r="A21" s="6">
        <v>43</v>
      </c>
      <c r="B21" s="7">
        <v>43</v>
      </c>
      <c r="C21" s="7">
        <v>0.888309717178345</v>
      </c>
      <c r="D21" s="7">
        <v>0.139370918273926</v>
      </c>
      <c r="E21" s="7">
        <v>10</v>
      </c>
      <c r="F21" s="7">
        <v>7</v>
      </c>
      <c r="G21" s="7">
        <v>0</v>
      </c>
      <c r="H21" s="7">
        <v>3</v>
      </c>
      <c r="I21" s="7">
        <v>1</v>
      </c>
      <c r="J21" s="7">
        <v>0.588235294117647</v>
      </c>
      <c r="K21" s="7">
        <v>0.740740740740741</v>
      </c>
      <c r="L21" s="7">
        <v>0.7</v>
      </c>
      <c r="M21" s="7">
        <v>0.3</v>
      </c>
      <c r="N21" s="7">
        <v>0.65</v>
      </c>
    </row>
    <row r="22" customFormat="1" spans="1:14">
      <c r="A22" s="6">
        <v>93</v>
      </c>
      <c r="B22" s="7">
        <v>93</v>
      </c>
      <c r="C22" s="7">
        <v>0.902466416358948</v>
      </c>
      <c r="D22" s="7">
        <v>0.0377544164657593</v>
      </c>
      <c r="E22" s="7">
        <v>10</v>
      </c>
      <c r="F22" s="7">
        <v>4</v>
      </c>
      <c r="G22" s="7">
        <v>0</v>
      </c>
      <c r="H22" s="7">
        <v>6</v>
      </c>
      <c r="I22" s="7">
        <v>1</v>
      </c>
      <c r="J22" s="7">
        <v>0.714285714285714</v>
      </c>
      <c r="K22" s="7">
        <v>0.833333333333333</v>
      </c>
      <c r="L22" s="7">
        <v>0.4</v>
      </c>
      <c r="M22" s="7">
        <v>0.6</v>
      </c>
      <c r="N22" s="7">
        <v>0.8</v>
      </c>
    </row>
    <row r="23" spans="3:14">
      <c r="C23" s="5">
        <f>AVERAGE(C2:C22)</f>
        <v>0.730351169904073</v>
      </c>
      <c r="D23" s="5">
        <f>AVERAGE(D2:D22)</f>
        <v>0.041358749071757</v>
      </c>
      <c r="J23" s="5">
        <f>AVERAGE(J2:J22)</f>
        <v>0.633611631787218</v>
      </c>
      <c r="K23" s="5">
        <f>AVERAGE(K2:K22)</f>
        <v>0.774317940163589</v>
      </c>
      <c r="L23" s="5">
        <f>AVERAGE(L2:L22)</f>
        <v>0.59047619047619</v>
      </c>
      <c r="M23" s="5">
        <f>AVERAGE(M2:M22)</f>
        <v>0.40952380952381</v>
      </c>
      <c r="N23" s="5">
        <f>AVERAGE(N2:N22)</f>
        <v>0.704761904761905</v>
      </c>
    </row>
    <row r="25" spans="3:12">
      <c r="C25" s="12" t="s">
        <v>13</v>
      </c>
      <c r="D25" s="5" t="s">
        <v>14</v>
      </c>
      <c r="E25" s="5"/>
      <c r="H25" s="12" t="s">
        <v>13</v>
      </c>
      <c r="I25" s="5" t="s">
        <v>14</v>
      </c>
      <c r="J25" s="13" t="s">
        <v>26</v>
      </c>
      <c r="K25" s="14"/>
      <c r="L25" s="14"/>
    </row>
    <row r="26" s="14" customFormat="1" spans="3:10">
      <c r="C26" s="13" t="s">
        <v>27</v>
      </c>
      <c r="D26" s="13">
        <f>COUNTIF(C2:C22,"&lt;0.399")-COUNTIF(C2:C22,"&lt;0.385")</f>
        <v>0</v>
      </c>
      <c r="E26" s="13"/>
      <c r="H26" s="13" t="s">
        <v>28</v>
      </c>
      <c r="I26" s="13">
        <f>COUNTIF(C2:C22,"&lt;0.402")-COUNTIF(C2:C22,"&lt;0.385")</f>
        <v>0</v>
      </c>
      <c r="J26" s="15"/>
    </row>
    <row r="27" spans="3:13">
      <c r="C27" s="5" t="s">
        <v>29</v>
      </c>
      <c r="D27" s="5">
        <f>COUNTIF(C2:C22,"&lt;0.413")-COUNTIF(C2:C22,"&lt;0.399")</f>
        <v>0</v>
      </c>
      <c r="E27" s="5"/>
      <c r="H27" s="5" t="s">
        <v>30</v>
      </c>
      <c r="I27" s="5">
        <f>COUNTIF(C2:C22,"&lt;0.419")-COUNTIF(C2:C22,"&lt;0.402")</f>
        <v>0</v>
      </c>
      <c r="J27" s="15">
        <v>0.04</v>
      </c>
      <c r="K27" s="14">
        <v>-20</v>
      </c>
      <c r="L27" s="14">
        <v>480</v>
      </c>
      <c r="M27" s="14">
        <v>24</v>
      </c>
    </row>
    <row r="28" s="14" customFormat="1" spans="3:13">
      <c r="C28" s="13" t="s">
        <v>31</v>
      </c>
      <c r="D28" s="13">
        <f>COUNTIF(C2:C22,"&lt;0.427")-COUNTIF(C2:C22,"&lt;0.413")</f>
        <v>0</v>
      </c>
      <c r="E28" s="13">
        <v>3</v>
      </c>
      <c r="F28" s="13">
        <v>2</v>
      </c>
      <c r="H28" s="13" t="s">
        <v>32</v>
      </c>
      <c r="I28" s="13">
        <f>COUNTIF(C2:C22,"&lt;0.436")-COUNTIF(C2:C22,"&lt;0.419")</f>
        <v>0</v>
      </c>
      <c r="J28" s="15">
        <v>0.08</v>
      </c>
      <c r="K28" s="14">
        <v>-40</v>
      </c>
      <c r="L28" s="14">
        <v>460</v>
      </c>
      <c r="M28" s="14">
        <v>23</v>
      </c>
    </row>
    <row r="29" s="14" customFormat="1" spans="3:13">
      <c r="C29" s="13" t="s">
        <v>33</v>
      </c>
      <c r="D29" s="13">
        <f>COUNTIF(C2:C22,"&lt;0.441")-COUNTIF(C2:C22,"&lt;0.427")</f>
        <v>0</v>
      </c>
      <c r="E29" s="13">
        <v>5</v>
      </c>
      <c r="F29" s="13">
        <v>5</v>
      </c>
      <c r="H29" s="13" t="s">
        <v>34</v>
      </c>
      <c r="I29" s="13">
        <f>COUNTIF(C2:C22,"&lt;0.453")-COUNTIF(C2:C22,"&lt;0.436")</f>
        <v>0</v>
      </c>
      <c r="J29" s="15">
        <v>0.12</v>
      </c>
      <c r="K29" s="14">
        <v>-60</v>
      </c>
      <c r="L29" s="14">
        <v>440</v>
      </c>
      <c r="M29" s="14">
        <v>22</v>
      </c>
    </row>
    <row r="30" s="14" customFormat="1" spans="3:13">
      <c r="C30" s="13" t="s">
        <v>35</v>
      </c>
      <c r="D30" s="13">
        <f>COUNTIF(C2:C22,"&lt;0.455")-COUNTIF(C2:C22,"&lt;0.441")</f>
        <v>0</v>
      </c>
      <c r="E30" s="13">
        <v>9</v>
      </c>
      <c r="F30" s="13">
        <v>7</v>
      </c>
      <c r="H30" s="13" t="s">
        <v>36</v>
      </c>
      <c r="I30" s="13">
        <f>COUNTIF(C2:C22,"&lt;0.47")-COUNTIF(C2:C22,"&lt;0.453")</f>
        <v>0</v>
      </c>
      <c r="J30" s="15">
        <v>0.16</v>
      </c>
      <c r="K30" s="18">
        <v>-80</v>
      </c>
      <c r="L30" s="18">
        <v>420</v>
      </c>
      <c r="M30" s="14">
        <v>21</v>
      </c>
    </row>
    <row r="31" s="14" customFormat="1" spans="3:9">
      <c r="C31" s="13" t="s">
        <v>37</v>
      </c>
      <c r="D31" s="13">
        <f>COUNTIF(C2:C22,"&lt;0.469")-COUNTIF(C2:C22,"&lt;0.455")</f>
        <v>0</v>
      </c>
      <c r="E31" s="13">
        <v>5</v>
      </c>
      <c r="F31" s="13">
        <v>5</v>
      </c>
      <c r="H31" s="13" t="s">
        <v>38</v>
      </c>
      <c r="I31" s="13">
        <f>COUNTIF(C2:C22,"&lt;0.487")-COUNTIF(C2:C22,"&lt;0.47")</f>
        <v>0</v>
      </c>
    </row>
    <row r="32" s="14" customFormat="1" spans="3:9">
      <c r="C32" s="13" t="s">
        <v>39</v>
      </c>
      <c r="D32" s="13">
        <f>COUNTIF(C2:C22,"&lt;0.483")-COUNTIF(C2:C22,"&lt;0.469")</f>
        <v>0</v>
      </c>
      <c r="E32" s="13">
        <v>3</v>
      </c>
      <c r="F32" s="13">
        <v>2</v>
      </c>
      <c r="H32" s="13" t="s">
        <v>40</v>
      </c>
      <c r="I32" s="13">
        <f>COUNTIF(C2:C22,"&lt;0.504")-COUNTIF(C2:C22,"&lt;0.487")</f>
        <v>0</v>
      </c>
    </row>
    <row r="33" spans="3:11">
      <c r="C33" s="5" t="s">
        <v>41</v>
      </c>
      <c r="D33" s="5">
        <f>COUNTIF(C2:C22,"&lt;0.497")-COUNTIF(C2:C22,"&lt;0.483")</f>
        <v>0</v>
      </c>
      <c r="E33" s="5"/>
      <c r="H33" s="5" t="s">
        <v>42</v>
      </c>
      <c r="I33" s="5">
        <f>COUNTIF(C2:C22,"&lt;0.521")-COUNTIF(C2:C22,"&lt;0.504")</f>
        <v>0</v>
      </c>
      <c r="J33" s="5">
        <v>0.57</v>
      </c>
      <c r="K33" s="5">
        <v>0.041</v>
      </c>
    </row>
    <row r="34" spans="3:11">
      <c r="C34" s="5" t="s">
        <v>43</v>
      </c>
      <c r="D34" s="5">
        <f>COUNTIF(C2:C22,"&lt;0.511")-COUNTIF(C2:C22,"&lt;0.497")</f>
        <v>0</v>
      </c>
      <c r="E34" s="5"/>
      <c r="H34" s="5" t="s">
        <v>44</v>
      </c>
      <c r="I34" s="5">
        <f>COUNTIF(C2:C22,"&lt;0.538")-COUNTIF(C2:C22,"&lt;0.521")</f>
        <v>0</v>
      </c>
      <c r="J34" s="5">
        <v>0.725</v>
      </c>
      <c r="K34" s="5">
        <v>0.076</v>
      </c>
    </row>
    <row r="35" s="3" customFormat="1" spans="3:11">
      <c r="C35" s="16" t="s">
        <v>45</v>
      </c>
      <c r="D35" s="16">
        <f>COUNTIF(C2:C22,"&lt;0.525")-COUNTIF(C2:C22,"&lt;0.511")</f>
        <v>0</v>
      </c>
      <c r="E35" s="16"/>
      <c r="H35" s="16" t="s">
        <v>46</v>
      </c>
      <c r="I35" s="16">
        <f>COUNTIF(C2:C22,"&lt;0.555")-COUNTIF(C2:C22,"&lt;0.538")</f>
        <v>0</v>
      </c>
      <c r="J35" s="16">
        <v>0.801</v>
      </c>
      <c r="K35" s="16">
        <v>0.094</v>
      </c>
    </row>
    <row r="36" spans="3:9">
      <c r="C36" s="5" t="s">
        <v>47</v>
      </c>
      <c r="D36" s="5">
        <f>COUNTIF(C2:C22,"&lt;0.539")-COUNTIF(C2:C22,"&lt;0.525")</f>
        <v>0</v>
      </c>
      <c r="E36" s="5"/>
      <c r="H36" s="5" t="s">
        <v>48</v>
      </c>
      <c r="I36" s="5">
        <f>COUNTIF(C2:C22,"&lt;0.572")-COUNTIF(C2:C22,"&lt;0.555")</f>
        <v>1</v>
      </c>
    </row>
    <row r="37" spans="3:9">
      <c r="C37" s="5" t="s">
        <v>49</v>
      </c>
      <c r="D37" s="5">
        <f>COUNTIF(C2:C23,"&lt;0.553")-COUNTIF(C2:C23,"&lt;0.539")</f>
        <v>0</v>
      </c>
      <c r="H37" s="5" t="s">
        <v>50</v>
      </c>
      <c r="I37" s="5">
        <f>COUNTIF(C2:C22,"&lt;0.589")-COUNTIF(C2:C22,"&lt;0.572")</f>
        <v>1</v>
      </c>
    </row>
    <row r="38" spans="3:9">
      <c r="C38" s="5" t="s">
        <v>51</v>
      </c>
      <c r="D38" s="5">
        <f>COUNTIF(C2:C23,"&lt;0.567")-COUNTIF(C2:C23,"&lt;0.553")</f>
        <v>0</v>
      </c>
      <c r="H38" s="5" t="s">
        <v>52</v>
      </c>
      <c r="I38" s="5">
        <f>COUNTIF(C2:C22,"&lt;0.606")-COUNTIF(C2:C22,"&lt;0.589")</f>
        <v>1</v>
      </c>
    </row>
    <row r="39" spans="3:9">
      <c r="C39" s="5" t="s">
        <v>53</v>
      </c>
      <c r="D39" s="5">
        <f>COUNTIF(C2:C23,"&lt;0.581")-COUNTIF(C2:C23,"&lt;0.567")</f>
        <v>2</v>
      </c>
      <c r="H39" s="5" t="s">
        <v>54</v>
      </c>
      <c r="I39" s="5">
        <f>COUNTIF(C2:C22,"&lt;0.623")-COUNTIF(C2:C22,"&lt;0.606")</f>
        <v>1</v>
      </c>
    </row>
    <row r="40" spans="3:9">
      <c r="C40" s="5" t="s">
        <v>55</v>
      </c>
      <c r="D40" s="5">
        <f>COUNTIF(C2:C23,"&lt;0.595")-COUNTIF(C2:C23,"&lt;0.581")</f>
        <v>1</v>
      </c>
      <c r="H40" s="5" t="s">
        <v>56</v>
      </c>
      <c r="I40" s="5">
        <f>COUNTIF(C2:C22,"&lt;0.64")-COUNTIF(C2:C22,"&lt;0.623")</f>
        <v>1</v>
      </c>
    </row>
    <row r="41" spans="3:9">
      <c r="C41" s="5" t="s">
        <v>57</v>
      </c>
      <c r="D41" s="5">
        <f>COUNTIF(C2:C23,"&lt;0.609")-COUNTIF(C2:C23,"&lt;0.595")</f>
        <v>1</v>
      </c>
      <c r="H41" s="5" t="s">
        <v>58</v>
      </c>
      <c r="I41" s="5">
        <f>COUNTIF(C2:C22,"&lt;0.657")-COUNTIF(C2:C22,"&lt;0.64")</f>
        <v>1</v>
      </c>
    </row>
    <row r="42" spans="3:9">
      <c r="C42" s="5" t="s">
        <v>59</v>
      </c>
      <c r="D42" s="5">
        <f>COUNTIF(C2:C23,"&lt;0.623")-COUNTIF(C2:C23,"&lt;0.609")</f>
        <v>0</v>
      </c>
      <c r="H42" s="5" t="s">
        <v>60</v>
      </c>
      <c r="I42" s="5">
        <f>COUNTIF(C2:C22,"&lt;0.674")-COUNTIF(C2:C22,"&lt;0.657")</f>
        <v>1</v>
      </c>
    </row>
    <row r="43" spans="3:9">
      <c r="C43" s="5" t="s">
        <v>61</v>
      </c>
      <c r="D43" s="5">
        <f>COUNTIF(C2:C23,"&lt;0.637")-COUNTIF(C2:C23,"&lt;0.623")</f>
        <v>1</v>
      </c>
      <c r="H43" s="5" t="s">
        <v>62</v>
      </c>
      <c r="I43" s="5">
        <f>COUNTIF(C2:C22,"&lt;0.691")-COUNTIF(C2:C22,"&lt;0.674")</f>
        <v>1</v>
      </c>
    </row>
    <row r="44" spans="3:9">
      <c r="C44" s="5" t="s">
        <v>63</v>
      </c>
      <c r="D44" s="5">
        <f>COUNTIF(C2:C23,"&lt;0.651")-COUNTIF(C2:C23,"&lt;0.637")</f>
        <v>0</v>
      </c>
      <c r="H44" s="5" t="s">
        <v>64</v>
      </c>
      <c r="I44" s="5">
        <f>COUNTIF(C2:C22,"&lt;0.708")-COUNTIF(C2:C22,"&lt;0.691")</f>
        <v>1</v>
      </c>
    </row>
    <row r="45" spans="3:9">
      <c r="C45" s="5" t="s">
        <v>65</v>
      </c>
      <c r="D45" s="5">
        <f>COUNTIF(C2:C23,"&lt;0.665")-COUNTIF(C2:C23,"&lt;0.651")</f>
        <v>2</v>
      </c>
      <c r="H45" s="5" t="s">
        <v>66</v>
      </c>
      <c r="I45" s="5">
        <f>COUNTIF(C2:C22,"&lt;0.725")-COUNTIF(C2:C22,"&lt;0.708")</f>
        <v>1</v>
      </c>
    </row>
    <row r="46" s="4" customFormat="1" spans="3:9">
      <c r="C46" s="17" t="s">
        <v>67</v>
      </c>
      <c r="D46" s="17">
        <f>COUNTIF(C2:C23,"&lt;0.679")-COUNTIF(C2:C23,"&lt;0.665")</f>
        <v>0</v>
      </c>
      <c r="H46" s="17" t="s">
        <v>68</v>
      </c>
      <c r="I46" s="17">
        <f>COUNTIF(C2:C22,"&lt;0.742")-COUNTIF(C2:C22,"&lt;0.725")</f>
        <v>1</v>
      </c>
    </row>
    <row r="47" spans="3:9">
      <c r="C47" s="5" t="s">
        <v>69</v>
      </c>
      <c r="D47" s="5">
        <f>COUNTIF(C2:C23,"&lt;0.693")-COUNTIF(C2:C23,"&lt;0.679")</f>
        <v>1</v>
      </c>
      <c r="H47" s="5" t="s">
        <v>70</v>
      </c>
      <c r="I47" s="5">
        <f>COUNTIF(C2:C22,"&lt;0.759")-COUNTIF(C2:C22,"&lt;0.742")</f>
        <v>1</v>
      </c>
    </row>
    <row r="48" spans="3:9">
      <c r="C48" s="5" t="s">
        <v>71</v>
      </c>
      <c r="D48" s="5">
        <f>COUNTIF(C2:C23,"&lt;0.707")-COUNTIF(C2:C23,"&lt;0.693")</f>
        <v>1</v>
      </c>
      <c r="H48" s="5" t="s">
        <v>72</v>
      </c>
      <c r="I48" s="5">
        <f>COUNTIF(C2:C22,"&lt;0.776")-COUNTIF(C2:C22,"&lt;0.759")</f>
        <v>1</v>
      </c>
    </row>
    <row r="49" spans="3:9">
      <c r="C49" s="5" t="s">
        <v>73</v>
      </c>
      <c r="D49" s="5">
        <f>COUNTIF(C2:C23,"&lt;0.721")-COUNTIF(C2:C23,"&lt;0.707")</f>
        <v>1</v>
      </c>
      <c r="H49" s="5" t="s">
        <v>74</v>
      </c>
      <c r="I49" s="5">
        <f>COUNTIF(C2:C22,"&lt;0.793")-COUNTIF(C2:C22,"&lt;0.776")</f>
        <v>1</v>
      </c>
    </row>
    <row r="50" spans="3:9">
      <c r="C50" s="5" t="s">
        <v>75</v>
      </c>
      <c r="D50" s="5">
        <f>COUNTIF(C2:C23,"&lt;0.735")-COUNTIF(C2:C23,"&lt;0.721")</f>
        <v>2</v>
      </c>
      <c r="H50" s="5" t="s">
        <v>76</v>
      </c>
      <c r="I50" s="5">
        <f>COUNTIF(C2:C22,"&lt;0.81")-COUNTIF(C2:C22,"&lt;0.793")</f>
        <v>1</v>
      </c>
    </row>
    <row r="51" spans="3:9">
      <c r="C51" s="5" t="s">
        <v>77</v>
      </c>
      <c r="D51" s="5">
        <f>COUNTIF(C2:C23,"&lt;0.749")-COUNTIF(C2:C23,"&lt;0.735")</f>
        <v>1</v>
      </c>
      <c r="H51" s="5" t="s">
        <v>85</v>
      </c>
      <c r="I51" s="5">
        <f>COUNTIF(C2:C22,"&lt;0.827")-COUNTIF(C2:C22,"&lt;0.81")</f>
        <v>1</v>
      </c>
    </row>
    <row r="52" spans="3:9">
      <c r="C52" s="5" t="s">
        <v>78</v>
      </c>
      <c r="D52" s="5">
        <f>COUNTIF(C2:C23,"&lt;0.763")-COUNTIF(C2:C23,"&lt;0.749")</f>
        <v>1</v>
      </c>
      <c r="H52" s="5" t="s">
        <v>86</v>
      </c>
      <c r="I52" s="5">
        <f>COUNTIF(C2:C22,"&lt;0.844")-COUNTIF(C2:C22,"&lt;0.827")</f>
        <v>1</v>
      </c>
    </row>
    <row r="53" spans="3:9">
      <c r="C53" s="5" t="s">
        <v>79</v>
      </c>
      <c r="D53" s="5">
        <f>COUNTIF(C2:C23,"&lt;0.777")-COUNTIF(C2:C23,"&lt;0.763")</f>
        <v>0</v>
      </c>
      <c r="H53" s="5" t="s">
        <v>87</v>
      </c>
      <c r="I53" s="5">
        <f>COUNTIF(C2:C22,"&lt;0.861")-COUNTIF(C2:C22,"&lt;0.844")</f>
        <v>1</v>
      </c>
    </row>
    <row r="54" spans="3:9">
      <c r="C54" s="5" t="s">
        <v>80</v>
      </c>
      <c r="D54" s="5">
        <f>COUNTIF(C2:C23,"&lt;0.791")-COUNTIF(C2:C23,"&lt;0.777")</f>
        <v>1</v>
      </c>
      <c r="H54" s="5" t="s">
        <v>88</v>
      </c>
      <c r="I54" s="5">
        <f>COUNTIF(C2:C22,"&lt;0.878")-COUNTIF(C2:C22,"&lt;0.861")</f>
        <v>1</v>
      </c>
    </row>
    <row r="55" spans="3:9">
      <c r="C55" s="5" t="s">
        <v>81</v>
      </c>
      <c r="D55" s="5">
        <f>COUNTIF(C2:C23,"&lt;0.805")-COUNTIF(C2:C23,"&lt;0.791")</f>
        <v>1</v>
      </c>
      <c r="H55" s="5" t="s">
        <v>89</v>
      </c>
      <c r="I55" s="5">
        <f>COUNTIF(C2:C22,"&lt;0.895")-COUNTIF(C2:C22,"&lt;0.878")</f>
        <v>1</v>
      </c>
    </row>
    <row r="56" spans="3:9">
      <c r="C56" s="5" t="s">
        <v>82</v>
      </c>
      <c r="D56" s="5">
        <f>COUNTIF(C2:C23,"&lt;0.819")-COUNTIF(C2:C23,"&lt;0.805")</f>
        <v>1</v>
      </c>
      <c r="H56" s="5" t="s">
        <v>90</v>
      </c>
      <c r="I56" s="5">
        <f>COUNTIF(C2:C22,"&lt;0.912")-COUNTIF(C2:C22,"&lt;0.895")</f>
        <v>1</v>
      </c>
    </row>
    <row r="57" spans="3:9">
      <c r="C57" s="5" t="s">
        <v>83</v>
      </c>
      <c r="D57" s="5">
        <f>COUNTIF(C2:C23,"&lt;0.833")-COUNTIF(C2:C23,"&lt;0.819")</f>
        <v>1</v>
      </c>
      <c r="H57" s="5" t="s">
        <v>91</v>
      </c>
      <c r="I57" s="5">
        <f>COUNTIF(C2:C22,"&lt;0.929")-COUNTIF(C2:C22,"&lt;0.912")</f>
        <v>0</v>
      </c>
    </row>
    <row r="58" spans="3:9">
      <c r="C58" s="5" t="s">
        <v>84</v>
      </c>
      <c r="D58" s="5">
        <f>COUNTIF(C2:C22,"&lt;0.847")-COUNTIF(C2:C22,"&lt;0.833")</f>
        <v>1</v>
      </c>
      <c r="H58" s="5" t="s">
        <v>92</v>
      </c>
      <c r="I58" s="5">
        <f>COUNTIF(C2:C22,"&lt;0.946")-COUNTIF(C2:C22,"&lt;0.929")</f>
        <v>0</v>
      </c>
    </row>
    <row r="59" s="3" customFormat="1" spans="8:9">
      <c r="H59" s="16" t="s">
        <v>93</v>
      </c>
      <c r="I59" s="16">
        <f>COUNTIF(C2:C22,"&lt;0.963")-COUNTIF(C2:C22,"&lt;0.946")</f>
        <v>0</v>
      </c>
    </row>
    <row r="60" spans="8:9">
      <c r="H60" s="5" t="s">
        <v>94</v>
      </c>
      <c r="I60" s="5">
        <f>COUNTIF(C2:C22,"&lt;0.98")-COUNTIF(C2:C22,"&lt;0.963")</f>
        <v>0</v>
      </c>
    </row>
    <row r="61" spans="8:9">
      <c r="H61" s="5" t="s">
        <v>95</v>
      </c>
      <c r="I61" s="5">
        <f>COUNTIF(C2:C22,"&lt;0.997")-COUNTIF(C2:C22,"&lt;0.98")</f>
        <v>0</v>
      </c>
    </row>
  </sheetData>
  <pageMargins left="0.75" right="0.75" top="1" bottom="1" header="0.5" footer="0.5"/>
  <headerFooter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4"/>
  <sheetViews>
    <sheetView topLeftCell="A19" workbookViewId="0">
      <selection activeCell="H37" sqref="H37:I60"/>
    </sheetView>
  </sheetViews>
  <sheetFormatPr defaultColWidth="9" defaultRowHeight="13.5"/>
  <cols>
    <col min="3" max="4" width="20.25" customWidth="1"/>
    <col min="8" max="9" width="20.375" customWidth="1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customFormat="1" spans="1:14">
      <c r="A2" s="6">
        <v>61</v>
      </c>
      <c r="B2" s="7">
        <v>61</v>
      </c>
      <c r="C2" s="7">
        <v>0.539327621459961</v>
      </c>
      <c r="D2" s="7">
        <v>0.0835833549499512</v>
      </c>
      <c r="E2" s="7">
        <v>10</v>
      </c>
      <c r="F2" s="7">
        <v>9</v>
      </c>
      <c r="G2" s="7">
        <v>0</v>
      </c>
      <c r="H2" s="7">
        <v>1</v>
      </c>
      <c r="I2" s="7">
        <v>1</v>
      </c>
      <c r="J2" s="7">
        <v>0.526315789473684</v>
      </c>
      <c r="K2" s="7">
        <v>0.689655172413793</v>
      </c>
      <c r="L2" s="7">
        <v>0.9</v>
      </c>
      <c r="M2" s="7">
        <v>0.1</v>
      </c>
      <c r="N2" s="7">
        <v>0.55</v>
      </c>
    </row>
    <row r="3" s="1" customFormat="1" spans="1:14">
      <c r="A3" s="8">
        <v>28</v>
      </c>
      <c r="B3" s="9">
        <v>28</v>
      </c>
      <c r="C3" s="9">
        <v>0.567909240722656</v>
      </c>
      <c r="D3" s="9">
        <v>0.0131438970565796</v>
      </c>
      <c r="E3" s="9">
        <v>10</v>
      </c>
      <c r="F3" s="9">
        <v>6</v>
      </c>
      <c r="G3" s="9">
        <v>0</v>
      </c>
      <c r="H3" s="9">
        <v>4</v>
      </c>
      <c r="I3" s="9">
        <v>1</v>
      </c>
      <c r="J3" s="9">
        <v>0.625</v>
      </c>
      <c r="K3" s="9">
        <v>0.769230769230769</v>
      </c>
      <c r="L3" s="9">
        <v>0.6</v>
      </c>
      <c r="M3" s="9">
        <v>0.4</v>
      </c>
      <c r="N3" s="9">
        <v>0.7</v>
      </c>
    </row>
    <row r="4" spans="1:14">
      <c r="A4" s="6">
        <v>12</v>
      </c>
      <c r="B4" s="7">
        <v>12</v>
      </c>
      <c r="C4" s="7">
        <v>0.578823804855347</v>
      </c>
      <c r="D4" s="7">
        <v>0.00784742832183838</v>
      </c>
      <c r="E4" s="7">
        <v>10</v>
      </c>
      <c r="F4" s="7">
        <v>7</v>
      </c>
      <c r="G4" s="7">
        <v>0</v>
      </c>
      <c r="H4" s="7">
        <v>3</v>
      </c>
      <c r="I4" s="7">
        <v>1</v>
      </c>
      <c r="J4" s="7">
        <v>0.588235294117647</v>
      </c>
      <c r="K4" s="7">
        <v>0.740740740740741</v>
      </c>
      <c r="L4" s="7">
        <v>0.7</v>
      </c>
      <c r="M4" s="7">
        <v>0.3</v>
      </c>
      <c r="N4" s="7">
        <v>0.65</v>
      </c>
    </row>
    <row r="5" s="14" customFormat="1" spans="1:14">
      <c r="A5" s="19">
        <v>69</v>
      </c>
      <c r="B5" s="20">
        <v>69</v>
      </c>
      <c r="C5" s="20">
        <v>0.590951204299927</v>
      </c>
      <c r="D5" s="20">
        <v>0.0433201789855957</v>
      </c>
      <c r="E5" s="20">
        <v>10</v>
      </c>
      <c r="F5" s="20">
        <v>6</v>
      </c>
      <c r="G5" s="20">
        <v>0</v>
      </c>
      <c r="H5" s="20">
        <v>4</v>
      </c>
      <c r="I5" s="20">
        <v>1</v>
      </c>
      <c r="J5" s="20">
        <v>0.625</v>
      </c>
      <c r="K5" s="20">
        <v>0.769230769230769</v>
      </c>
      <c r="L5" s="20">
        <v>0.6</v>
      </c>
      <c r="M5" s="20">
        <v>0.4</v>
      </c>
      <c r="N5" s="20">
        <v>0.7</v>
      </c>
    </row>
    <row r="6" spans="1:14">
      <c r="A6" s="6">
        <v>19</v>
      </c>
      <c r="B6" s="7">
        <v>19</v>
      </c>
      <c r="C6" s="7">
        <v>0.606020212173462</v>
      </c>
      <c r="D6" s="7">
        <v>0.0171260833740234</v>
      </c>
      <c r="E6" s="7">
        <v>10</v>
      </c>
      <c r="F6" s="7">
        <v>5</v>
      </c>
      <c r="G6" s="7">
        <v>0</v>
      </c>
      <c r="H6" s="7">
        <v>5</v>
      </c>
      <c r="I6" s="7">
        <v>1</v>
      </c>
      <c r="J6" s="7">
        <v>0.666666666666667</v>
      </c>
      <c r="K6" s="7">
        <v>0.8</v>
      </c>
      <c r="L6" s="7">
        <v>0.5</v>
      </c>
      <c r="M6" s="7">
        <v>0.5</v>
      </c>
      <c r="N6" s="7">
        <v>0.75</v>
      </c>
    </row>
    <row r="7" spans="1:14">
      <c r="A7" s="6">
        <v>62</v>
      </c>
      <c r="B7" s="7">
        <v>62</v>
      </c>
      <c r="C7" s="7">
        <v>0.626335144042969</v>
      </c>
      <c r="D7" s="7">
        <v>0.0125883817672729</v>
      </c>
      <c r="E7" s="7">
        <v>10</v>
      </c>
      <c r="F7" s="7">
        <v>8</v>
      </c>
      <c r="G7" s="7">
        <v>0</v>
      </c>
      <c r="H7" s="7">
        <v>2</v>
      </c>
      <c r="I7" s="7">
        <v>1</v>
      </c>
      <c r="J7" s="7">
        <v>0.555555555555556</v>
      </c>
      <c r="K7" s="7">
        <v>0.714285714285714</v>
      </c>
      <c r="L7" s="7">
        <v>0.8</v>
      </c>
      <c r="M7" s="7">
        <v>0.2</v>
      </c>
      <c r="N7" s="7">
        <v>0.6</v>
      </c>
    </row>
    <row r="8" s="1" customFormat="1" spans="1:14">
      <c r="A8" s="8">
        <v>3</v>
      </c>
      <c r="B8" s="9">
        <v>3</v>
      </c>
      <c r="C8" s="9">
        <v>0.65697968006134</v>
      </c>
      <c r="D8" s="9">
        <v>0.0191965103149414</v>
      </c>
      <c r="E8" s="9">
        <v>10</v>
      </c>
      <c r="F8" s="9">
        <v>6</v>
      </c>
      <c r="G8" s="9">
        <v>0</v>
      </c>
      <c r="H8" s="9">
        <v>4</v>
      </c>
      <c r="I8" s="9">
        <v>1</v>
      </c>
      <c r="J8" s="9">
        <v>0.625</v>
      </c>
      <c r="K8" s="9">
        <v>0.769230769230769</v>
      </c>
      <c r="L8" s="9">
        <v>0.6</v>
      </c>
      <c r="M8" s="9">
        <v>0.4</v>
      </c>
      <c r="N8" s="9">
        <v>0.7</v>
      </c>
    </row>
    <row r="9" s="3" customFormat="1" spans="1:14">
      <c r="A9" s="22">
        <v>77</v>
      </c>
      <c r="B9" s="23">
        <v>77</v>
      </c>
      <c r="C9" s="23">
        <v>0.663548707962036</v>
      </c>
      <c r="D9" s="23">
        <v>0.0263123512268066</v>
      </c>
      <c r="E9" s="23">
        <v>10</v>
      </c>
      <c r="F9" s="23">
        <v>7</v>
      </c>
      <c r="G9" s="23">
        <v>0</v>
      </c>
      <c r="H9" s="23">
        <v>3</v>
      </c>
      <c r="I9" s="23">
        <v>1</v>
      </c>
      <c r="J9" s="23">
        <v>0.588235294117647</v>
      </c>
      <c r="K9" s="23">
        <v>0.740740740740741</v>
      </c>
      <c r="L9" s="23">
        <v>0.7</v>
      </c>
      <c r="M9" s="23">
        <v>0.3</v>
      </c>
      <c r="N9" s="23">
        <v>0.65</v>
      </c>
    </row>
    <row r="10" spans="1:14">
      <c r="A10" s="6">
        <v>11</v>
      </c>
      <c r="B10" s="7">
        <v>11</v>
      </c>
      <c r="C10" s="7">
        <v>0.682506084442139</v>
      </c>
      <c r="D10" s="7">
        <v>0.0313220024108887</v>
      </c>
      <c r="E10" s="7">
        <v>10</v>
      </c>
      <c r="F10" s="7">
        <v>6</v>
      </c>
      <c r="G10" s="7">
        <v>0</v>
      </c>
      <c r="H10" s="7">
        <v>4</v>
      </c>
      <c r="I10" s="7">
        <v>1</v>
      </c>
      <c r="J10" s="7">
        <v>0.625</v>
      </c>
      <c r="K10" s="7">
        <v>0.769230769230769</v>
      </c>
      <c r="L10" s="7">
        <v>0.6</v>
      </c>
      <c r="M10" s="7">
        <v>0.4</v>
      </c>
      <c r="N10" s="7">
        <v>0.7</v>
      </c>
    </row>
    <row r="11" s="14" customFormat="1" spans="1:14">
      <c r="A11" s="19">
        <v>57</v>
      </c>
      <c r="B11" s="20">
        <v>57</v>
      </c>
      <c r="C11" s="20">
        <v>0.703205585479736</v>
      </c>
      <c r="D11" s="20">
        <v>0.0240179300308228</v>
      </c>
      <c r="E11" s="20">
        <v>10</v>
      </c>
      <c r="F11" s="20">
        <v>4</v>
      </c>
      <c r="G11" s="20">
        <v>0</v>
      </c>
      <c r="H11" s="20">
        <v>6</v>
      </c>
      <c r="I11" s="20">
        <v>1</v>
      </c>
      <c r="J11" s="20">
        <v>0.714285714285714</v>
      </c>
      <c r="K11" s="20">
        <v>0.833333333333333</v>
      </c>
      <c r="L11" s="20">
        <v>0.4</v>
      </c>
      <c r="M11" s="20">
        <v>0.6</v>
      </c>
      <c r="N11" s="20">
        <v>0.8</v>
      </c>
    </row>
    <row r="12" spans="1:14">
      <c r="A12" s="6">
        <v>84</v>
      </c>
      <c r="B12" s="7">
        <v>84</v>
      </c>
      <c r="C12" s="7">
        <v>0.710006833076477</v>
      </c>
      <c r="D12" s="7">
        <v>0.00908374786376953</v>
      </c>
      <c r="E12" s="7">
        <v>10</v>
      </c>
      <c r="F12" s="7">
        <v>5</v>
      </c>
      <c r="G12" s="7">
        <v>0</v>
      </c>
      <c r="H12" s="7">
        <v>5</v>
      </c>
      <c r="I12" s="7">
        <v>1</v>
      </c>
      <c r="J12" s="7">
        <v>0.666666666666667</v>
      </c>
      <c r="K12" s="7">
        <v>0.8</v>
      </c>
      <c r="L12" s="7">
        <v>0.5</v>
      </c>
      <c r="M12" s="7">
        <v>0.5</v>
      </c>
      <c r="N12" s="7">
        <v>0.75</v>
      </c>
    </row>
    <row r="13" spans="1:14">
      <c r="A13" s="6">
        <v>27</v>
      </c>
      <c r="B13" s="7">
        <v>27</v>
      </c>
      <c r="C13" s="7">
        <v>0.728627681732178</v>
      </c>
      <c r="D13" s="7">
        <v>0.0502829551696777</v>
      </c>
      <c r="E13" s="7">
        <v>10</v>
      </c>
      <c r="F13" s="7">
        <v>6</v>
      </c>
      <c r="G13" s="7">
        <v>0</v>
      </c>
      <c r="H13" s="7">
        <v>4</v>
      </c>
      <c r="I13" s="7">
        <v>1</v>
      </c>
      <c r="J13" s="7">
        <v>0.625</v>
      </c>
      <c r="K13" s="7">
        <v>0.769230769230769</v>
      </c>
      <c r="L13" s="7">
        <v>0.6</v>
      </c>
      <c r="M13" s="7">
        <v>0.4</v>
      </c>
      <c r="N13" s="7">
        <v>0.7</v>
      </c>
    </row>
    <row r="14" customFormat="1" spans="1:14">
      <c r="A14" s="6">
        <v>51</v>
      </c>
      <c r="B14" s="7">
        <v>51</v>
      </c>
      <c r="C14" s="7">
        <v>0.744209051132202</v>
      </c>
      <c r="D14" s="7">
        <v>0.144469022750854</v>
      </c>
      <c r="E14" s="7">
        <v>10</v>
      </c>
      <c r="F14" s="7">
        <v>6</v>
      </c>
      <c r="G14" s="7">
        <v>0</v>
      </c>
      <c r="H14" s="7">
        <v>4</v>
      </c>
      <c r="I14" s="7">
        <v>1</v>
      </c>
      <c r="J14" s="7">
        <v>0.625</v>
      </c>
      <c r="K14" s="7">
        <v>0.769230769230769</v>
      </c>
      <c r="L14" s="7">
        <v>0.6</v>
      </c>
      <c r="M14" s="7">
        <v>0.4</v>
      </c>
      <c r="N14" s="7">
        <v>0.7</v>
      </c>
    </row>
    <row r="15" s="1" customFormat="1" spans="1:14">
      <c r="A15" s="8">
        <v>52</v>
      </c>
      <c r="B15" s="9">
        <v>52</v>
      </c>
      <c r="C15" s="9">
        <v>0.76999843120575</v>
      </c>
      <c r="D15" s="9">
        <v>0.212963461875915</v>
      </c>
      <c r="E15" s="9">
        <v>10</v>
      </c>
      <c r="F15" s="9">
        <v>6</v>
      </c>
      <c r="G15" s="9">
        <v>0</v>
      </c>
      <c r="H15" s="9">
        <v>4</v>
      </c>
      <c r="I15" s="9">
        <v>1</v>
      </c>
      <c r="J15" s="9">
        <v>0.625</v>
      </c>
      <c r="K15" s="9">
        <v>0.769230769230769</v>
      </c>
      <c r="L15" s="9">
        <v>0.6</v>
      </c>
      <c r="M15" s="9">
        <v>0.4</v>
      </c>
      <c r="N15" s="9">
        <v>0.7</v>
      </c>
    </row>
    <row r="16" customFormat="1" spans="1:14">
      <c r="A16" s="6">
        <v>49</v>
      </c>
      <c r="B16" s="7">
        <v>49</v>
      </c>
      <c r="C16" s="7">
        <v>0.783710598945618</v>
      </c>
      <c r="D16" s="7">
        <v>0.189907193183899</v>
      </c>
      <c r="E16" s="7">
        <v>10</v>
      </c>
      <c r="F16" s="7">
        <v>6</v>
      </c>
      <c r="G16" s="7">
        <v>0</v>
      </c>
      <c r="H16" s="7">
        <v>4</v>
      </c>
      <c r="I16" s="7">
        <v>1</v>
      </c>
      <c r="J16" s="7">
        <v>0.625</v>
      </c>
      <c r="K16" s="7">
        <v>0.769230769230769</v>
      </c>
      <c r="L16" s="7">
        <v>0.6</v>
      </c>
      <c r="M16" s="7">
        <v>0.4</v>
      </c>
      <c r="N16" s="7">
        <v>0.7</v>
      </c>
    </row>
    <row r="17" s="1" customFormat="1" spans="1:14">
      <c r="A17" s="8">
        <v>90</v>
      </c>
      <c r="B17" s="9">
        <v>90</v>
      </c>
      <c r="C17" s="9">
        <v>0.805208325386047</v>
      </c>
      <c r="D17" s="9">
        <v>0.158805131912231</v>
      </c>
      <c r="E17" s="9">
        <v>9</v>
      </c>
      <c r="F17" s="9">
        <v>7</v>
      </c>
      <c r="G17" s="9">
        <v>1</v>
      </c>
      <c r="H17" s="9">
        <v>3</v>
      </c>
      <c r="I17" s="9">
        <v>0.9</v>
      </c>
      <c r="J17" s="9">
        <v>0.5625</v>
      </c>
      <c r="K17" s="9">
        <v>0.692307692307692</v>
      </c>
      <c r="L17" s="9">
        <v>0.7</v>
      </c>
      <c r="M17" s="9">
        <v>0.2</v>
      </c>
      <c r="N17" s="9">
        <v>0.6</v>
      </c>
    </row>
    <row r="18" s="14" customFormat="1" spans="1:14">
      <c r="A18" s="19">
        <v>26</v>
      </c>
      <c r="B18" s="20">
        <v>26</v>
      </c>
      <c r="C18" s="20">
        <v>0.814105629920959</v>
      </c>
      <c r="D18" s="20">
        <v>0.123190999031067</v>
      </c>
      <c r="E18" s="20">
        <v>10</v>
      </c>
      <c r="F18" s="20">
        <v>9</v>
      </c>
      <c r="G18" s="20">
        <v>0</v>
      </c>
      <c r="H18" s="20">
        <v>1</v>
      </c>
      <c r="I18" s="20">
        <v>1</v>
      </c>
      <c r="J18" s="20">
        <v>0.526315789473684</v>
      </c>
      <c r="K18" s="20">
        <v>0.689655172413793</v>
      </c>
      <c r="L18" s="20">
        <v>0.9</v>
      </c>
      <c r="M18" s="20">
        <v>0.1</v>
      </c>
      <c r="N18" s="20">
        <v>0.55</v>
      </c>
    </row>
    <row r="19" customFormat="1" spans="1:14">
      <c r="A19" s="6">
        <v>76</v>
      </c>
      <c r="B19" s="7">
        <v>76</v>
      </c>
      <c r="C19" s="7">
        <v>0.827271580696106</v>
      </c>
      <c r="D19" s="7">
        <v>0.122797250747681</v>
      </c>
      <c r="E19" s="7">
        <v>10</v>
      </c>
      <c r="F19" s="7">
        <v>5</v>
      </c>
      <c r="G19" s="7">
        <v>0</v>
      </c>
      <c r="H19" s="7">
        <v>5</v>
      </c>
      <c r="I19" s="7">
        <v>1</v>
      </c>
      <c r="J19" s="7">
        <v>0.666666666666667</v>
      </c>
      <c r="K19" s="7">
        <v>0.8</v>
      </c>
      <c r="L19" s="7">
        <v>0.5</v>
      </c>
      <c r="M19" s="7">
        <v>0.5</v>
      </c>
      <c r="N19" s="7">
        <v>0.75</v>
      </c>
    </row>
    <row r="20" s="14" customFormat="1" spans="1:14">
      <c r="A20" s="19">
        <v>36</v>
      </c>
      <c r="B20" s="20">
        <v>36</v>
      </c>
      <c r="C20" s="20">
        <v>0.845277667045593</v>
      </c>
      <c r="D20" s="20">
        <v>0.0597842931747437</v>
      </c>
      <c r="E20" s="20">
        <v>10</v>
      </c>
      <c r="F20" s="20">
        <v>8</v>
      </c>
      <c r="G20" s="20">
        <v>0</v>
      </c>
      <c r="H20" s="20">
        <v>2</v>
      </c>
      <c r="I20" s="20">
        <v>1</v>
      </c>
      <c r="J20" s="20">
        <v>0.555555555555556</v>
      </c>
      <c r="K20" s="20">
        <v>0.714285714285714</v>
      </c>
      <c r="L20" s="20">
        <v>0.8</v>
      </c>
      <c r="M20" s="20">
        <v>0.2</v>
      </c>
      <c r="N20" s="20">
        <v>0.6</v>
      </c>
    </row>
    <row r="21" s="2" customFormat="1" spans="1:14">
      <c r="A21" s="10">
        <v>99</v>
      </c>
      <c r="B21" s="11">
        <v>99</v>
      </c>
      <c r="C21" s="11">
        <v>0.862016797065735</v>
      </c>
      <c r="D21" s="11">
        <v>0.0384888648986816</v>
      </c>
      <c r="E21" s="11">
        <v>10</v>
      </c>
      <c r="F21" s="11">
        <v>5</v>
      </c>
      <c r="G21" s="11">
        <v>0</v>
      </c>
      <c r="H21" s="11">
        <v>5</v>
      </c>
      <c r="I21" s="11">
        <v>1</v>
      </c>
      <c r="J21" s="11">
        <v>0.666666666666667</v>
      </c>
      <c r="K21" s="11">
        <v>0.8</v>
      </c>
      <c r="L21" s="11">
        <v>0.5</v>
      </c>
      <c r="M21" s="11">
        <v>0.5</v>
      </c>
      <c r="N21" s="11">
        <v>0.75</v>
      </c>
    </row>
    <row r="22" spans="1:14">
      <c r="A22" s="6">
        <v>63</v>
      </c>
      <c r="B22" s="7">
        <v>63</v>
      </c>
      <c r="C22" s="7">
        <v>0.882025837898254</v>
      </c>
      <c r="D22" s="7">
        <v>0.179218649864197</v>
      </c>
      <c r="E22" s="7">
        <v>10</v>
      </c>
      <c r="F22" s="7">
        <v>8</v>
      </c>
      <c r="G22" s="7">
        <v>0</v>
      </c>
      <c r="H22" s="7">
        <v>2</v>
      </c>
      <c r="I22" s="7">
        <v>1</v>
      </c>
      <c r="J22" s="7">
        <v>0.555555555555556</v>
      </c>
      <c r="K22" s="7">
        <v>0.714285714285714</v>
      </c>
      <c r="L22" s="7">
        <v>0.8</v>
      </c>
      <c r="M22" s="7">
        <v>0.2</v>
      </c>
      <c r="N22" s="7">
        <v>0.6</v>
      </c>
    </row>
    <row r="23" s="1" customFormat="1" spans="1:14">
      <c r="A23" s="8">
        <v>80</v>
      </c>
      <c r="B23" s="9">
        <v>80</v>
      </c>
      <c r="C23" s="9">
        <v>0.909982204437256</v>
      </c>
      <c r="D23" s="9">
        <v>0.198383212089539</v>
      </c>
      <c r="E23" s="9">
        <v>10</v>
      </c>
      <c r="F23" s="9">
        <v>9</v>
      </c>
      <c r="G23" s="9">
        <v>0</v>
      </c>
      <c r="H23" s="9">
        <v>1</v>
      </c>
      <c r="I23" s="9">
        <v>1</v>
      </c>
      <c r="J23" s="9">
        <v>0.526315789473684</v>
      </c>
      <c r="K23" s="9">
        <v>0.689655172413793</v>
      </c>
      <c r="L23" s="9">
        <v>0.9</v>
      </c>
      <c r="M23" s="9">
        <v>0.1</v>
      </c>
      <c r="N23" s="9">
        <v>0.55</v>
      </c>
    </row>
    <row r="24" s="2" customFormat="1" spans="1:14">
      <c r="A24" s="10">
        <v>30</v>
      </c>
      <c r="B24" s="11">
        <v>30</v>
      </c>
      <c r="C24" s="11">
        <v>0.924483895301819</v>
      </c>
      <c r="D24" s="11">
        <v>0.00849044322967529</v>
      </c>
      <c r="E24" s="11">
        <v>10</v>
      </c>
      <c r="F24" s="11">
        <v>8</v>
      </c>
      <c r="G24" s="11">
        <v>0</v>
      </c>
      <c r="H24" s="11">
        <v>2</v>
      </c>
      <c r="I24" s="11">
        <v>1</v>
      </c>
      <c r="J24" s="11">
        <v>0.555555555555556</v>
      </c>
      <c r="K24" s="11">
        <v>0.714285714285714</v>
      </c>
      <c r="L24" s="11">
        <v>0.8</v>
      </c>
      <c r="M24" s="11">
        <v>0.2</v>
      </c>
      <c r="N24" s="11">
        <v>0.6</v>
      </c>
    </row>
    <row r="25" s="1" customFormat="1" spans="1:14">
      <c r="A25" s="8">
        <v>97</v>
      </c>
      <c r="B25" s="9">
        <v>97</v>
      </c>
      <c r="C25" s="9">
        <v>0.535357475280762</v>
      </c>
      <c r="D25" s="9">
        <v>0.0481466054916382</v>
      </c>
      <c r="E25" s="9">
        <v>10</v>
      </c>
      <c r="F25" s="9">
        <v>7</v>
      </c>
      <c r="G25" s="9">
        <v>0</v>
      </c>
      <c r="H25" s="9">
        <v>3</v>
      </c>
      <c r="I25" s="9">
        <v>1</v>
      </c>
      <c r="J25" s="9">
        <v>0.588235294117647</v>
      </c>
      <c r="K25" s="9">
        <v>0.740740740740741</v>
      </c>
      <c r="L25" s="9">
        <v>0.7</v>
      </c>
      <c r="M25" s="9">
        <v>0.3</v>
      </c>
      <c r="N25" s="9">
        <v>0.65</v>
      </c>
    </row>
    <row r="26" spans="3:14">
      <c r="C26" s="5">
        <f>AVERAGE(C2:C25)</f>
        <v>0.723245387276014</v>
      </c>
      <c r="D26" s="5">
        <f>AVERAGE(D2:D25)</f>
        <v>0.0759362479050954</v>
      </c>
      <c r="J26" s="5">
        <f t="shared" ref="J26:N26" si="0">AVERAGE(J2:J25)</f>
        <v>0.604555327247858</v>
      </c>
      <c r="K26" s="5">
        <f t="shared" si="0"/>
        <v>0.751159074003901</v>
      </c>
      <c r="L26" s="5">
        <f t="shared" si="0"/>
        <v>0.6625</v>
      </c>
      <c r="M26" s="5">
        <f t="shared" si="0"/>
        <v>0.333333333333333</v>
      </c>
      <c r="N26" s="5">
        <f t="shared" si="0"/>
        <v>0.666666666666667</v>
      </c>
    </row>
    <row r="28" spans="3:12">
      <c r="C28" s="12" t="s">
        <v>13</v>
      </c>
      <c r="D28" s="5" t="s">
        <v>14</v>
      </c>
      <c r="E28" s="5"/>
      <c r="H28" s="12" t="s">
        <v>13</v>
      </c>
      <c r="I28" s="5" t="s">
        <v>14</v>
      </c>
      <c r="J28" s="13" t="s">
        <v>26</v>
      </c>
      <c r="K28" s="14"/>
      <c r="L28" s="14"/>
    </row>
    <row r="29" s="14" customFormat="1" spans="3:10">
      <c r="C29" s="13" t="s">
        <v>27</v>
      </c>
      <c r="D29" s="13">
        <f>COUNTIF(C2:C25,"&lt;0.399")-COUNTIF(C2:C25,"&lt;0.385")</f>
        <v>0</v>
      </c>
      <c r="E29" s="13"/>
      <c r="H29" s="13" t="s">
        <v>28</v>
      </c>
      <c r="I29" s="13">
        <f>COUNTIF(C2:C25,"&lt;0.402")-COUNTIF(C2:C25,"&lt;0.385")</f>
        <v>0</v>
      </c>
      <c r="J29" s="15"/>
    </row>
    <row r="30" spans="3:13">
      <c r="C30" s="5" t="s">
        <v>29</v>
      </c>
      <c r="D30" s="5">
        <f>COUNTIF(C2:C25,"&lt;0.413")-COUNTIF(C2:C25,"&lt;0.399")</f>
        <v>0</v>
      </c>
      <c r="E30" s="5"/>
      <c r="H30" s="5" t="s">
        <v>30</v>
      </c>
      <c r="I30" s="5">
        <f>COUNTIF(C2:C25,"&lt;0.419")-COUNTIF(C2:C25,"&lt;0.402")</f>
        <v>0</v>
      </c>
      <c r="J30" s="15">
        <v>0.04</v>
      </c>
      <c r="K30" s="14">
        <v>-20</v>
      </c>
      <c r="L30" s="14">
        <v>480</v>
      </c>
      <c r="M30" s="14">
        <v>24</v>
      </c>
    </row>
    <row r="31" s="14" customFormat="1" spans="3:13">
      <c r="C31" s="13" t="s">
        <v>31</v>
      </c>
      <c r="D31" s="13">
        <f>COUNTIF(C2:C25,"&lt;0.427")-COUNTIF(C2:C25,"&lt;0.413")</f>
        <v>0</v>
      </c>
      <c r="E31" s="13">
        <v>3</v>
      </c>
      <c r="F31" s="13">
        <v>2</v>
      </c>
      <c r="H31" s="13" t="s">
        <v>32</v>
      </c>
      <c r="I31" s="13">
        <f>COUNTIF(C2:C25,"&lt;0.436")-COUNTIF(C2:C25,"&lt;0.419")</f>
        <v>0</v>
      </c>
      <c r="J31" s="15">
        <v>0.08</v>
      </c>
      <c r="K31" s="14">
        <v>-40</v>
      </c>
      <c r="L31" s="14">
        <v>460</v>
      </c>
      <c r="M31" s="14">
        <v>23</v>
      </c>
    </row>
    <row r="32" s="14" customFormat="1" spans="3:13">
      <c r="C32" s="13" t="s">
        <v>33</v>
      </c>
      <c r="D32" s="13">
        <f>COUNTIF(C2:C25,"&lt;0.441")-COUNTIF(C2:C25,"&lt;0.427")</f>
        <v>0</v>
      </c>
      <c r="E32" s="13">
        <v>5</v>
      </c>
      <c r="F32" s="13">
        <v>5</v>
      </c>
      <c r="H32" s="13" t="s">
        <v>34</v>
      </c>
      <c r="I32" s="13">
        <f>COUNTIF(C2:C25,"&lt;0.453")-COUNTIF(C2:C25,"&lt;0.436")</f>
        <v>0</v>
      </c>
      <c r="J32" s="15">
        <v>0.12</v>
      </c>
      <c r="K32" s="14">
        <v>-60</v>
      </c>
      <c r="L32" s="14">
        <v>440</v>
      </c>
      <c r="M32" s="14">
        <v>22</v>
      </c>
    </row>
    <row r="33" s="14" customFormat="1" spans="3:13">
      <c r="C33" s="13" t="s">
        <v>35</v>
      </c>
      <c r="D33" s="13">
        <f>COUNTIF(C2:C25,"&lt;0.455")-COUNTIF(C2:C25,"&lt;0.441")</f>
        <v>0</v>
      </c>
      <c r="E33" s="13">
        <v>9</v>
      </c>
      <c r="F33" s="13">
        <v>7</v>
      </c>
      <c r="H33" s="13" t="s">
        <v>36</v>
      </c>
      <c r="I33" s="13">
        <f>COUNTIF(C2:C25,"&lt;0.47")-COUNTIF(C2:C25,"&lt;0.453")</f>
        <v>0</v>
      </c>
      <c r="J33" s="15">
        <v>0.16</v>
      </c>
      <c r="K33" s="18">
        <v>-80</v>
      </c>
      <c r="L33" s="18">
        <v>420</v>
      </c>
      <c r="M33" s="14">
        <v>21</v>
      </c>
    </row>
    <row r="34" s="14" customFormat="1" spans="3:9">
      <c r="C34" s="13" t="s">
        <v>37</v>
      </c>
      <c r="D34" s="13">
        <f>COUNTIF(C2:C25,"&lt;0.469")-COUNTIF(C2:C25,"&lt;0.455")</f>
        <v>0</v>
      </c>
      <c r="E34" s="13">
        <v>5</v>
      </c>
      <c r="F34" s="13">
        <v>5</v>
      </c>
      <c r="H34" s="13" t="s">
        <v>38</v>
      </c>
      <c r="I34" s="13">
        <f>COUNTIF(C2:C25,"&lt;0.487")-COUNTIF(C2:C25,"&lt;0.47")</f>
        <v>0</v>
      </c>
    </row>
    <row r="35" s="14" customFormat="1" spans="3:9">
      <c r="C35" s="13" t="s">
        <v>39</v>
      </c>
      <c r="D35" s="13">
        <f>COUNTIF(C2:C25,"&lt;0.483")-COUNTIF(C2:C25,"&lt;0.469")</f>
        <v>0</v>
      </c>
      <c r="E35" s="13">
        <v>3</v>
      </c>
      <c r="F35" s="13">
        <v>2</v>
      </c>
      <c r="H35" s="13" t="s">
        <v>40</v>
      </c>
      <c r="I35" s="13">
        <f>COUNTIF(C2:C25,"&lt;0.504")-COUNTIF(C2:C25,"&lt;0.487")</f>
        <v>0</v>
      </c>
    </row>
    <row r="36" spans="3:11">
      <c r="C36" s="5" t="s">
        <v>41</v>
      </c>
      <c r="D36" s="5">
        <f>COUNTIF(C2:C25,"&lt;0.497")-COUNTIF(C2:C25,"&lt;0.483")</f>
        <v>0</v>
      </c>
      <c r="E36" s="5"/>
      <c r="H36" s="5" t="s">
        <v>42</v>
      </c>
      <c r="I36" s="5">
        <f>COUNTIF(C2:C25,"&lt;0.521")-COUNTIF(C2:C25,"&lt;0.504")</f>
        <v>0</v>
      </c>
      <c r="J36" s="5">
        <v>0.57</v>
      </c>
      <c r="K36" s="5">
        <v>0.041</v>
      </c>
    </row>
    <row r="37" spans="3:11">
      <c r="C37" s="5" t="s">
        <v>43</v>
      </c>
      <c r="D37" s="5">
        <f>COUNTIF(C2:C25,"&lt;0.511")-COUNTIF(C2:C25,"&lt;0.497")</f>
        <v>0</v>
      </c>
      <c r="E37" s="5"/>
      <c r="H37" s="5" t="s">
        <v>44</v>
      </c>
      <c r="I37" s="5">
        <f>COUNTIF(C2:C25,"&lt;0.538")-COUNTIF(C2:C25,"&lt;0.521")</f>
        <v>1</v>
      </c>
      <c r="J37" s="5">
        <v>0.725</v>
      </c>
      <c r="K37" s="5">
        <v>0.076</v>
      </c>
    </row>
    <row r="38" s="3" customFormat="1" spans="3:11">
      <c r="C38" s="16" t="s">
        <v>45</v>
      </c>
      <c r="D38" s="16">
        <f>COUNTIF(C2:C25,"&lt;0.525")-COUNTIF(C2:C25,"&lt;0.511")</f>
        <v>0</v>
      </c>
      <c r="E38" s="16"/>
      <c r="H38" s="16" t="s">
        <v>46</v>
      </c>
      <c r="I38" s="16">
        <f>COUNTIF(C2:C25,"&lt;0.555")-COUNTIF(C2:C25,"&lt;0.538")</f>
        <v>1</v>
      </c>
      <c r="J38" s="16">
        <v>0.801</v>
      </c>
      <c r="K38" s="16">
        <v>0.094</v>
      </c>
    </row>
    <row r="39" spans="3:9">
      <c r="C39" s="5" t="s">
        <v>47</v>
      </c>
      <c r="D39" s="5">
        <f>COUNTIF(C2:C25,"&lt;0.539")-COUNTIF(C2:C25,"&lt;0.525")</f>
        <v>1</v>
      </c>
      <c r="E39" s="5"/>
      <c r="H39" s="5" t="s">
        <v>48</v>
      </c>
      <c r="I39" s="5">
        <f>COUNTIF(C2:C25,"&lt;0.572")-COUNTIF(C2:C25,"&lt;0.555")</f>
        <v>1</v>
      </c>
    </row>
    <row r="40" spans="3:9">
      <c r="C40" s="5" t="s">
        <v>49</v>
      </c>
      <c r="D40" s="5">
        <f>COUNTIF(C2:C26,"&lt;0.553")-COUNTIF(C2:C26,"&lt;0.539")</f>
        <v>1</v>
      </c>
      <c r="H40" s="5" t="s">
        <v>50</v>
      </c>
      <c r="I40" s="5">
        <f>COUNTIF(C2:C25,"&lt;0.589")-COUNTIF(C2:C25,"&lt;0.572")</f>
        <v>1</v>
      </c>
    </row>
    <row r="41" spans="3:9">
      <c r="C41" s="5" t="s">
        <v>51</v>
      </c>
      <c r="D41" s="5">
        <f>COUNTIF(C2:C26,"&lt;0.567")-COUNTIF(C2:C26,"&lt;0.553")</f>
        <v>0</v>
      </c>
      <c r="H41" s="5" t="s">
        <v>52</v>
      </c>
      <c r="I41" s="5">
        <f>COUNTIF(C2:C25,"&lt;0.606")-COUNTIF(C2:C25,"&lt;0.589")</f>
        <v>1</v>
      </c>
    </row>
    <row r="42" spans="3:9">
      <c r="C42" s="5" t="s">
        <v>53</v>
      </c>
      <c r="D42" s="5">
        <f>COUNTIF(C2:C26,"&lt;0.581")-COUNTIF(C2:C26,"&lt;0.567")</f>
        <v>2</v>
      </c>
      <c r="H42" s="5" t="s">
        <v>54</v>
      </c>
      <c r="I42" s="5">
        <f>COUNTIF(C2:C25,"&lt;0.623")-COUNTIF(C2:C25,"&lt;0.606")</f>
        <v>1</v>
      </c>
    </row>
    <row r="43" spans="3:9">
      <c r="C43" s="5" t="s">
        <v>55</v>
      </c>
      <c r="D43" s="5">
        <f>COUNTIF(C2:C26,"&lt;0.595")-COUNTIF(C2:C26,"&lt;0.581")</f>
        <v>1</v>
      </c>
      <c r="H43" s="5" t="s">
        <v>56</v>
      </c>
      <c r="I43" s="5">
        <f>COUNTIF(C2:C25,"&lt;0.64")-COUNTIF(C2:C25,"&lt;0.623")</f>
        <v>1</v>
      </c>
    </row>
    <row r="44" spans="3:9">
      <c r="C44" s="5" t="s">
        <v>57</v>
      </c>
      <c r="D44" s="5">
        <f>COUNTIF(C2:C26,"&lt;0.609")-COUNTIF(C2:C26,"&lt;0.595")</f>
        <v>1</v>
      </c>
      <c r="H44" s="5" t="s">
        <v>58</v>
      </c>
      <c r="I44" s="5">
        <f>COUNTIF(C2:C25,"&lt;0.657")-COUNTIF(C2:C25,"&lt;0.64")</f>
        <v>1</v>
      </c>
    </row>
    <row r="45" spans="3:9">
      <c r="C45" s="5" t="s">
        <v>59</v>
      </c>
      <c r="D45" s="5">
        <f>COUNTIF(C2:C26,"&lt;0.623")-COUNTIF(C2:C26,"&lt;0.609")</f>
        <v>0</v>
      </c>
      <c r="H45" s="5" t="s">
        <v>60</v>
      </c>
      <c r="I45" s="5">
        <f>COUNTIF(C2:C25,"&lt;0.674")-COUNTIF(C2:C25,"&lt;0.657")</f>
        <v>1</v>
      </c>
    </row>
    <row r="46" spans="3:9">
      <c r="C46" s="5" t="s">
        <v>61</v>
      </c>
      <c r="D46" s="5">
        <f>COUNTIF(C2:C26,"&lt;0.637")-COUNTIF(C2:C26,"&lt;0.623")</f>
        <v>1</v>
      </c>
      <c r="H46" s="5" t="s">
        <v>62</v>
      </c>
      <c r="I46" s="5">
        <f>COUNTIF(C2:C25,"&lt;0.691")-COUNTIF(C2:C25,"&lt;0.674")</f>
        <v>1</v>
      </c>
    </row>
    <row r="47" spans="3:9">
      <c r="C47" s="5" t="s">
        <v>63</v>
      </c>
      <c r="D47" s="5">
        <f>COUNTIF(C2:C26,"&lt;0.651")-COUNTIF(C2:C26,"&lt;0.637")</f>
        <v>0</v>
      </c>
      <c r="H47" s="5" t="s">
        <v>64</v>
      </c>
      <c r="I47" s="5">
        <f>COUNTIF(C2:C25,"&lt;0.708")-COUNTIF(C2:C25,"&lt;0.691")</f>
        <v>1</v>
      </c>
    </row>
    <row r="48" spans="3:9">
      <c r="C48" s="5" t="s">
        <v>65</v>
      </c>
      <c r="D48" s="5">
        <f>COUNTIF(C2:C26,"&lt;0.665")-COUNTIF(C2:C26,"&lt;0.651")</f>
        <v>2</v>
      </c>
      <c r="H48" s="5" t="s">
        <v>66</v>
      </c>
      <c r="I48" s="5">
        <f>COUNTIF(C2:C25,"&lt;0.725")-COUNTIF(C2:C25,"&lt;0.708")</f>
        <v>1</v>
      </c>
    </row>
    <row r="49" s="4" customFormat="1" spans="3:9">
      <c r="C49" s="17" t="s">
        <v>67</v>
      </c>
      <c r="D49" s="17">
        <f>COUNTIF(C2:C26,"&lt;0.679")-COUNTIF(C2:C26,"&lt;0.665")</f>
        <v>0</v>
      </c>
      <c r="H49" s="17" t="s">
        <v>68</v>
      </c>
      <c r="I49" s="17">
        <f>COUNTIF(C2:C25,"&lt;0.742")-COUNTIF(C2:C25,"&lt;0.725")</f>
        <v>1</v>
      </c>
    </row>
    <row r="50" spans="3:9">
      <c r="C50" s="5" t="s">
        <v>69</v>
      </c>
      <c r="D50" s="5">
        <f>COUNTIF(C2:C26,"&lt;0.693")-COUNTIF(C2:C26,"&lt;0.679")</f>
        <v>1</v>
      </c>
      <c r="H50" s="5" t="s">
        <v>70</v>
      </c>
      <c r="I50" s="5">
        <f>COUNTIF(C2:C25,"&lt;0.759")-COUNTIF(C2:C25,"&lt;0.742")</f>
        <v>1</v>
      </c>
    </row>
    <row r="51" spans="3:9">
      <c r="C51" s="5" t="s">
        <v>71</v>
      </c>
      <c r="D51" s="5">
        <f>COUNTIF(C2:C26,"&lt;0.707")-COUNTIF(C2:C26,"&lt;0.693")</f>
        <v>1</v>
      </c>
      <c r="H51" s="5" t="s">
        <v>72</v>
      </c>
      <c r="I51" s="5">
        <f>COUNTIF(C2:C25,"&lt;0.776")-COUNTIF(C2:C25,"&lt;0.759")</f>
        <v>1</v>
      </c>
    </row>
    <row r="52" spans="3:9">
      <c r="C52" s="5" t="s">
        <v>73</v>
      </c>
      <c r="D52" s="5">
        <f>COUNTIF(C2:C26,"&lt;0.721")-COUNTIF(C2:C26,"&lt;0.707")</f>
        <v>1</v>
      </c>
      <c r="H52" s="5" t="s">
        <v>74</v>
      </c>
      <c r="I52" s="5">
        <f>COUNTIF(C2:C25,"&lt;0.793")-COUNTIF(C2:C25,"&lt;0.776")</f>
        <v>1</v>
      </c>
    </row>
    <row r="53" spans="3:9">
      <c r="C53" s="5" t="s">
        <v>75</v>
      </c>
      <c r="D53" s="5">
        <f>COUNTIF(C2:C26,"&lt;0.735")-COUNTIF(C2:C26,"&lt;0.721")</f>
        <v>2</v>
      </c>
      <c r="H53" s="5" t="s">
        <v>76</v>
      </c>
      <c r="I53" s="5">
        <f>COUNTIF(C2:C25,"&lt;0.81")-COUNTIF(C2:C25,"&lt;0.793")</f>
        <v>1</v>
      </c>
    </row>
    <row r="54" spans="3:9">
      <c r="C54" s="5" t="s">
        <v>77</v>
      </c>
      <c r="D54" s="5">
        <f>COUNTIF(C2:C26,"&lt;0.749")-COUNTIF(C2:C26,"&lt;0.735")</f>
        <v>1</v>
      </c>
      <c r="H54" s="5" t="s">
        <v>85</v>
      </c>
      <c r="I54" s="5">
        <f>COUNTIF(C2:C25,"&lt;0.827")-COUNTIF(C2:C25,"&lt;0.81")</f>
        <v>1</v>
      </c>
    </row>
    <row r="55" spans="3:9">
      <c r="C55" s="5" t="s">
        <v>78</v>
      </c>
      <c r="D55" s="5">
        <f>COUNTIF(C2:C26,"&lt;0.763")-COUNTIF(C2:C26,"&lt;0.749")</f>
        <v>0</v>
      </c>
      <c r="H55" s="5" t="s">
        <v>86</v>
      </c>
      <c r="I55" s="5">
        <f>COUNTIF(C2:C25,"&lt;0.844")-COUNTIF(C2:C25,"&lt;0.827")</f>
        <v>1</v>
      </c>
    </row>
    <row r="56" spans="3:9">
      <c r="C56" s="5" t="s">
        <v>79</v>
      </c>
      <c r="D56" s="5">
        <f>COUNTIF(C2:C26,"&lt;0.777")-COUNTIF(C2:C26,"&lt;0.763")</f>
        <v>1</v>
      </c>
      <c r="H56" s="5" t="s">
        <v>87</v>
      </c>
      <c r="I56" s="5">
        <f>COUNTIF(C2:C25,"&lt;0.861")-COUNTIF(C2:C25,"&lt;0.844")</f>
        <v>1</v>
      </c>
    </row>
    <row r="57" spans="3:9">
      <c r="C57" s="5" t="s">
        <v>80</v>
      </c>
      <c r="D57" s="5">
        <f>COUNTIF(C2:C26,"&lt;0.791")-COUNTIF(C2:C26,"&lt;0.777")</f>
        <v>1</v>
      </c>
      <c r="H57" s="5" t="s">
        <v>88</v>
      </c>
      <c r="I57" s="5">
        <f>COUNTIF(C2:C25,"&lt;0.878")-COUNTIF(C2:C25,"&lt;0.861")</f>
        <v>1</v>
      </c>
    </row>
    <row r="58" spans="3:9">
      <c r="C58" s="5" t="s">
        <v>81</v>
      </c>
      <c r="D58" s="5">
        <f>COUNTIF(C2:C26,"&lt;0.805")-COUNTIF(C2:C26,"&lt;0.791")</f>
        <v>0</v>
      </c>
      <c r="H58" s="5" t="s">
        <v>89</v>
      </c>
      <c r="I58" s="5">
        <f>COUNTIF(C2:C25,"&lt;0.895")-COUNTIF(C2:C25,"&lt;0.878")</f>
        <v>1</v>
      </c>
    </row>
    <row r="59" spans="3:9">
      <c r="C59" s="5" t="s">
        <v>82</v>
      </c>
      <c r="D59" s="5">
        <f>COUNTIF(C2:C26,"&lt;0.819")-COUNTIF(C2:C26,"&lt;0.805")</f>
        <v>2</v>
      </c>
      <c r="H59" s="5" t="s">
        <v>90</v>
      </c>
      <c r="I59" s="5">
        <f>COUNTIF(C2:C25,"&lt;0.912")-COUNTIF(C2:C25,"&lt;0.895")</f>
        <v>1</v>
      </c>
    </row>
    <row r="60" spans="3:9">
      <c r="C60" s="5" t="s">
        <v>83</v>
      </c>
      <c r="D60" s="5">
        <f>COUNTIF(C2:C26,"&lt;0.833")-COUNTIF(C2:C26,"&lt;0.819")</f>
        <v>1</v>
      </c>
      <c r="H60" s="5" t="s">
        <v>91</v>
      </c>
      <c r="I60" s="5">
        <f>COUNTIF(C2:C25,"&lt;0.929")-COUNTIF(C2:C25,"&lt;0.912")</f>
        <v>1</v>
      </c>
    </row>
    <row r="61" spans="3:9">
      <c r="C61" s="5" t="s">
        <v>84</v>
      </c>
      <c r="D61" s="5">
        <f>COUNTIF(C2:C25,"&lt;0.847")-COUNTIF(C2:C25,"&lt;0.833")</f>
        <v>1</v>
      </c>
      <c r="H61" s="5" t="s">
        <v>92</v>
      </c>
      <c r="I61" s="5">
        <f>COUNTIF(C2:C25,"&lt;0.946")-COUNTIF(C2:C25,"&lt;0.929")</f>
        <v>0</v>
      </c>
    </row>
    <row r="62" s="3" customFormat="1" spans="8:9">
      <c r="H62" s="16" t="s">
        <v>93</v>
      </c>
      <c r="I62" s="16">
        <f>COUNTIF(C2:C25,"&lt;0.963")-COUNTIF(C2:C25,"&lt;0.946")</f>
        <v>0</v>
      </c>
    </row>
    <row r="63" spans="8:9">
      <c r="H63" s="5" t="s">
        <v>94</v>
      </c>
      <c r="I63" s="5">
        <f>COUNTIF(C2:C25,"&lt;0.98")-COUNTIF(C2:C25,"&lt;0.963")</f>
        <v>0</v>
      </c>
    </row>
    <row r="64" spans="8:9">
      <c r="H64" s="5" t="s">
        <v>95</v>
      </c>
      <c r="I64" s="5">
        <f>COUNTIF(C2:C25,"&lt;0.997")-COUNTIF(C2:C25,"&lt;0.98")</f>
        <v>0</v>
      </c>
    </row>
  </sheetData>
  <pageMargins left="0.75" right="0.75" top="1" bottom="1" header="0.5" footer="0.5"/>
  <headerFooter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3"/>
  <sheetViews>
    <sheetView topLeftCell="A16" workbookViewId="0">
      <selection activeCell="H37" sqref="H37:I59"/>
    </sheetView>
  </sheetViews>
  <sheetFormatPr defaultColWidth="9" defaultRowHeight="13.5"/>
  <cols>
    <col min="3" max="4" width="20" customWidth="1"/>
    <col min="8" max="9" width="18.125" customWidth="1"/>
    <col min="10" max="14" width="12.625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customFormat="1" spans="1:14">
      <c r="A2" s="6">
        <v>61</v>
      </c>
      <c r="B2" s="7">
        <v>61</v>
      </c>
      <c r="C2" s="7">
        <v>0.539327621459961</v>
      </c>
      <c r="D2" s="7">
        <v>0.0835833549499512</v>
      </c>
      <c r="E2" s="7">
        <v>10</v>
      </c>
      <c r="F2" s="7">
        <v>9</v>
      </c>
      <c r="G2" s="7">
        <v>0</v>
      </c>
      <c r="H2" s="7">
        <v>1</v>
      </c>
      <c r="I2" s="7">
        <v>1</v>
      </c>
      <c r="J2" s="7">
        <v>0.526315789473684</v>
      </c>
      <c r="K2" s="7">
        <v>0.689655172413793</v>
      </c>
      <c r="L2" s="7">
        <v>0.9</v>
      </c>
      <c r="M2" s="7">
        <v>0.1</v>
      </c>
      <c r="N2" s="7">
        <v>0.55</v>
      </c>
    </row>
    <row r="3" s="1" customFormat="1" spans="1:14">
      <c r="A3" s="8">
        <v>28</v>
      </c>
      <c r="B3" s="9">
        <v>28</v>
      </c>
      <c r="C3" s="9">
        <v>0.567909240722656</v>
      </c>
      <c r="D3" s="9">
        <v>0.0131438970565796</v>
      </c>
      <c r="E3" s="9">
        <v>10</v>
      </c>
      <c r="F3" s="9">
        <v>6</v>
      </c>
      <c r="G3" s="9">
        <v>0</v>
      </c>
      <c r="H3" s="9">
        <v>4</v>
      </c>
      <c r="I3" s="9">
        <v>1</v>
      </c>
      <c r="J3" s="9">
        <v>0.625</v>
      </c>
      <c r="K3" s="9">
        <v>0.769230769230769</v>
      </c>
      <c r="L3" s="9">
        <v>0.6</v>
      </c>
      <c r="M3" s="9">
        <v>0.4</v>
      </c>
      <c r="N3" s="9">
        <v>0.7</v>
      </c>
    </row>
    <row r="4" spans="1:14">
      <c r="A4" s="6">
        <v>12</v>
      </c>
      <c r="B4" s="7">
        <v>12</v>
      </c>
      <c r="C4" s="7">
        <v>0.578823804855347</v>
      </c>
      <c r="D4" s="7">
        <v>0.00784742832183838</v>
      </c>
      <c r="E4" s="7">
        <v>10</v>
      </c>
      <c r="F4" s="7">
        <v>7</v>
      </c>
      <c r="G4" s="7">
        <v>0</v>
      </c>
      <c r="H4" s="7">
        <v>3</v>
      </c>
      <c r="I4" s="7">
        <v>1</v>
      </c>
      <c r="J4" s="7">
        <v>0.588235294117647</v>
      </c>
      <c r="K4" s="7">
        <v>0.740740740740741</v>
      </c>
      <c r="L4" s="7">
        <v>0.7</v>
      </c>
      <c r="M4" s="7">
        <v>0.3</v>
      </c>
      <c r="N4" s="7">
        <v>0.65</v>
      </c>
    </row>
    <row r="5" s="14" customFormat="1" spans="1:14">
      <c r="A5" s="19">
        <v>69</v>
      </c>
      <c r="B5" s="20">
        <v>69</v>
      </c>
      <c r="C5" s="20">
        <v>0.590951204299927</v>
      </c>
      <c r="D5" s="20">
        <v>0.0433201789855957</v>
      </c>
      <c r="E5" s="20">
        <v>10</v>
      </c>
      <c r="F5" s="20">
        <v>6</v>
      </c>
      <c r="G5" s="20">
        <v>0</v>
      </c>
      <c r="H5" s="20">
        <v>4</v>
      </c>
      <c r="I5" s="20">
        <v>1</v>
      </c>
      <c r="J5" s="20">
        <v>0.625</v>
      </c>
      <c r="K5" s="20">
        <v>0.769230769230769</v>
      </c>
      <c r="L5" s="20">
        <v>0.6</v>
      </c>
      <c r="M5" s="20">
        <v>0.4</v>
      </c>
      <c r="N5" s="20">
        <v>0.7</v>
      </c>
    </row>
    <row r="6" spans="1:14">
      <c r="A6" s="6">
        <v>19</v>
      </c>
      <c r="B6" s="7">
        <v>19</v>
      </c>
      <c r="C6" s="7">
        <v>0.606020212173462</v>
      </c>
      <c r="D6" s="7">
        <v>0.0171260833740234</v>
      </c>
      <c r="E6" s="7">
        <v>10</v>
      </c>
      <c r="F6" s="7">
        <v>5</v>
      </c>
      <c r="G6" s="7">
        <v>0</v>
      </c>
      <c r="H6" s="7">
        <v>5</v>
      </c>
      <c r="I6" s="7">
        <v>1</v>
      </c>
      <c r="J6" s="7">
        <v>0.666666666666667</v>
      </c>
      <c r="K6" s="7">
        <v>0.8</v>
      </c>
      <c r="L6" s="7">
        <v>0.5</v>
      </c>
      <c r="M6" s="7">
        <v>0.5</v>
      </c>
      <c r="N6" s="7">
        <v>0.75</v>
      </c>
    </row>
    <row r="7" spans="1:14">
      <c r="A7" s="6">
        <v>62</v>
      </c>
      <c r="B7" s="7">
        <v>62</v>
      </c>
      <c r="C7" s="7">
        <v>0.626335144042969</v>
      </c>
      <c r="D7" s="7">
        <v>0.0125883817672729</v>
      </c>
      <c r="E7" s="7">
        <v>10</v>
      </c>
      <c r="F7" s="7">
        <v>8</v>
      </c>
      <c r="G7" s="7">
        <v>0</v>
      </c>
      <c r="H7" s="7">
        <v>2</v>
      </c>
      <c r="I7" s="7">
        <v>1</v>
      </c>
      <c r="J7" s="7">
        <v>0.555555555555556</v>
      </c>
      <c r="K7" s="7">
        <v>0.714285714285714</v>
      </c>
      <c r="L7" s="7">
        <v>0.8</v>
      </c>
      <c r="M7" s="7">
        <v>0.2</v>
      </c>
      <c r="N7" s="7">
        <v>0.6</v>
      </c>
    </row>
    <row r="8" s="1" customFormat="1" spans="1:14">
      <c r="A8" s="8">
        <v>3</v>
      </c>
      <c r="B8" s="9">
        <v>3</v>
      </c>
      <c r="C8" s="9">
        <v>0.65697968006134</v>
      </c>
      <c r="D8" s="9">
        <v>0.0191965103149414</v>
      </c>
      <c r="E8" s="9">
        <v>10</v>
      </c>
      <c r="F8" s="9">
        <v>6</v>
      </c>
      <c r="G8" s="9">
        <v>0</v>
      </c>
      <c r="H8" s="9">
        <v>4</v>
      </c>
      <c r="I8" s="9">
        <v>1</v>
      </c>
      <c r="J8" s="9">
        <v>0.625</v>
      </c>
      <c r="K8" s="9">
        <v>0.769230769230769</v>
      </c>
      <c r="L8" s="9">
        <v>0.6</v>
      </c>
      <c r="M8" s="9">
        <v>0.4</v>
      </c>
      <c r="N8" s="9">
        <v>0.7</v>
      </c>
    </row>
    <row r="9" s="3" customFormat="1" spans="1:14">
      <c r="A9" s="22">
        <v>77</v>
      </c>
      <c r="B9" s="23">
        <v>77</v>
      </c>
      <c r="C9" s="23">
        <v>0.663548707962036</v>
      </c>
      <c r="D9" s="23">
        <v>0.0263123512268066</v>
      </c>
      <c r="E9" s="23">
        <v>10</v>
      </c>
      <c r="F9" s="23">
        <v>7</v>
      </c>
      <c r="G9" s="23">
        <v>0</v>
      </c>
      <c r="H9" s="23">
        <v>3</v>
      </c>
      <c r="I9" s="23">
        <v>1</v>
      </c>
      <c r="J9" s="23">
        <v>0.588235294117647</v>
      </c>
      <c r="K9" s="23">
        <v>0.740740740740741</v>
      </c>
      <c r="L9" s="23">
        <v>0.7</v>
      </c>
      <c r="M9" s="23">
        <v>0.3</v>
      </c>
      <c r="N9" s="23">
        <v>0.65</v>
      </c>
    </row>
    <row r="10" spans="1:14">
      <c r="A10" s="6">
        <v>11</v>
      </c>
      <c r="B10" s="7">
        <v>11</v>
      </c>
      <c r="C10" s="7">
        <v>0.682506084442139</v>
      </c>
      <c r="D10" s="7">
        <v>0.0313220024108887</v>
      </c>
      <c r="E10" s="7">
        <v>10</v>
      </c>
      <c r="F10" s="7">
        <v>6</v>
      </c>
      <c r="G10" s="7">
        <v>0</v>
      </c>
      <c r="H10" s="7">
        <v>4</v>
      </c>
      <c r="I10" s="7">
        <v>1</v>
      </c>
      <c r="J10" s="7">
        <v>0.625</v>
      </c>
      <c r="K10" s="7">
        <v>0.769230769230769</v>
      </c>
      <c r="L10" s="7">
        <v>0.6</v>
      </c>
      <c r="M10" s="7">
        <v>0.4</v>
      </c>
      <c r="N10" s="7">
        <v>0.7</v>
      </c>
    </row>
    <row r="11" s="14" customFormat="1" spans="1:14">
      <c r="A11" s="19">
        <v>57</v>
      </c>
      <c r="B11" s="20">
        <v>57</v>
      </c>
      <c r="C11" s="20">
        <v>0.703205585479736</v>
      </c>
      <c r="D11" s="20">
        <v>0.0240179300308228</v>
      </c>
      <c r="E11" s="20">
        <v>10</v>
      </c>
      <c r="F11" s="20">
        <v>4</v>
      </c>
      <c r="G11" s="20">
        <v>0</v>
      </c>
      <c r="H11" s="20">
        <v>6</v>
      </c>
      <c r="I11" s="20">
        <v>1</v>
      </c>
      <c r="J11" s="20">
        <v>0.714285714285714</v>
      </c>
      <c r="K11" s="20">
        <v>0.833333333333333</v>
      </c>
      <c r="L11" s="20">
        <v>0.4</v>
      </c>
      <c r="M11" s="20">
        <v>0.6</v>
      </c>
      <c r="N11" s="20">
        <v>0.8</v>
      </c>
    </row>
    <row r="12" spans="1:14">
      <c r="A12" s="6">
        <v>84</v>
      </c>
      <c r="B12" s="7">
        <v>84</v>
      </c>
      <c r="C12" s="7">
        <v>0.710006833076477</v>
      </c>
      <c r="D12" s="7">
        <v>0.00908374786376953</v>
      </c>
      <c r="E12" s="7">
        <v>10</v>
      </c>
      <c r="F12" s="7">
        <v>5</v>
      </c>
      <c r="G12" s="7">
        <v>0</v>
      </c>
      <c r="H12" s="7">
        <v>5</v>
      </c>
      <c r="I12" s="7">
        <v>1</v>
      </c>
      <c r="J12" s="7">
        <v>0.666666666666667</v>
      </c>
      <c r="K12" s="7">
        <v>0.8</v>
      </c>
      <c r="L12" s="7">
        <v>0.5</v>
      </c>
      <c r="M12" s="7">
        <v>0.5</v>
      </c>
      <c r="N12" s="7">
        <v>0.75</v>
      </c>
    </row>
    <row r="13" spans="1:14">
      <c r="A13" s="6">
        <v>27</v>
      </c>
      <c r="B13" s="7">
        <v>27</v>
      </c>
      <c r="C13" s="7">
        <v>0.728627681732178</v>
      </c>
      <c r="D13" s="7">
        <v>0.0502829551696777</v>
      </c>
      <c r="E13" s="7">
        <v>10</v>
      </c>
      <c r="F13" s="7">
        <v>6</v>
      </c>
      <c r="G13" s="7">
        <v>0</v>
      </c>
      <c r="H13" s="7">
        <v>4</v>
      </c>
      <c r="I13" s="7">
        <v>1</v>
      </c>
      <c r="J13" s="7">
        <v>0.625</v>
      </c>
      <c r="K13" s="7">
        <v>0.769230769230769</v>
      </c>
      <c r="L13" s="7">
        <v>0.6</v>
      </c>
      <c r="M13" s="7">
        <v>0.4</v>
      </c>
      <c r="N13" s="7">
        <v>0.7</v>
      </c>
    </row>
    <row r="14" customFormat="1" spans="1:14">
      <c r="A14" s="6">
        <v>51</v>
      </c>
      <c r="B14" s="7">
        <v>51</v>
      </c>
      <c r="C14" s="7">
        <v>0.744209051132202</v>
      </c>
      <c r="D14" s="7">
        <v>0.144469022750854</v>
      </c>
      <c r="E14" s="7">
        <v>10</v>
      </c>
      <c r="F14" s="7">
        <v>6</v>
      </c>
      <c r="G14" s="7">
        <v>0</v>
      </c>
      <c r="H14" s="7">
        <v>4</v>
      </c>
      <c r="I14" s="7">
        <v>1</v>
      </c>
      <c r="J14" s="7">
        <v>0.625</v>
      </c>
      <c r="K14" s="7">
        <v>0.769230769230769</v>
      </c>
      <c r="L14" s="7">
        <v>0.6</v>
      </c>
      <c r="M14" s="7">
        <v>0.4</v>
      </c>
      <c r="N14" s="7">
        <v>0.7</v>
      </c>
    </row>
    <row r="15" s="1" customFormat="1" spans="1:14">
      <c r="A15" s="8">
        <v>52</v>
      </c>
      <c r="B15" s="9">
        <v>52</v>
      </c>
      <c r="C15" s="9">
        <v>0.76999843120575</v>
      </c>
      <c r="D15" s="9">
        <v>0.212963461875915</v>
      </c>
      <c r="E15" s="9">
        <v>10</v>
      </c>
      <c r="F15" s="9">
        <v>6</v>
      </c>
      <c r="G15" s="9">
        <v>0</v>
      </c>
      <c r="H15" s="9">
        <v>4</v>
      </c>
      <c r="I15" s="9">
        <v>1</v>
      </c>
      <c r="J15" s="9">
        <v>0.625</v>
      </c>
      <c r="K15" s="9">
        <v>0.769230769230769</v>
      </c>
      <c r="L15" s="9">
        <v>0.6</v>
      </c>
      <c r="M15" s="9">
        <v>0.4</v>
      </c>
      <c r="N15" s="9">
        <v>0.7</v>
      </c>
    </row>
    <row r="16" customFormat="1" spans="1:14">
      <c r="A16" s="6">
        <v>49</v>
      </c>
      <c r="B16" s="7">
        <v>49</v>
      </c>
      <c r="C16" s="7">
        <v>0.783710598945618</v>
      </c>
      <c r="D16" s="7">
        <v>0.189907193183899</v>
      </c>
      <c r="E16" s="7">
        <v>10</v>
      </c>
      <c r="F16" s="7">
        <v>6</v>
      </c>
      <c r="G16" s="7">
        <v>0</v>
      </c>
      <c r="H16" s="7">
        <v>4</v>
      </c>
      <c r="I16" s="7">
        <v>1</v>
      </c>
      <c r="J16" s="7">
        <v>0.625</v>
      </c>
      <c r="K16" s="7">
        <v>0.769230769230769</v>
      </c>
      <c r="L16" s="7">
        <v>0.6</v>
      </c>
      <c r="M16" s="7">
        <v>0.4</v>
      </c>
      <c r="N16" s="7">
        <v>0.7</v>
      </c>
    </row>
    <row r="17" s="1" customFormat="1" spans="1:14">
      <c r="A17" s="8">
        <v>90</v>
      </c>
      <c r="B17" s="9">
        <v>90</v>
      </c>
      <c r="C17" s="9">
        <v>0.805208325386047</v>
      </c>
      <c r="D17" s="9">
        <v>0.158805131912231</v>
      </c>
      <c r="E17" s="9">
        <v>9</v>
      </c>
      <c r="F17" s="9">
        <v>7</v>
      </c>
      <c r="G17" s="9">
        <v>1</v>
      </c>
      <c r="H17" s="9">
        <v>3</v>
      </c>
      <c r="I17" s="9">
        <v>0.9</v>
      </c>
      <c r="J17" s="9">
        <v>0.5625</v>
      </c>
      <c r="K17" s="9">
        <v>0.692307692307692</v>
      </c>
      <c r="L17" s="9">
        <v>0.7</v>
      </c>
      <c r="M17" s="9">
        <v>0.2</v>
      </c>
      <c r="N17" s="9">
        <v>0.6</v>
      </c>
    </row>
    <row r="18" s="14" customFormat="1" spans="1:14">
      <c r="A18" s="19">
        <v>26</v>
      </c>
      <c r="B18" s="20">
        <v>26</v>
      </c>
      <c r="C18" s="20">
        <v>0.814105629920959</v>
      </c>
      <c r="D18" s="20">
        <v>0.123190999031067</v>
      </c>
      <c r="E18" s="20">
        <v>10</v>
      </c>
      <c r="F18" s="20">
        <v>9</v>
      </c>
      <c r="G18" s="20">
        <v>0</v>
      </c>
      <c r="H18" s="20">
        <v>1</v>
      </c>
      <c r="I18" s="20">
        <v>1</v>
      </c>
      <c r="J18" s="20">
        <v>0.526315789473684</v>
      </c>
      <c r="K18" s="20">
        <v>0.689655172413793</v>
      </c>
      <c r="L18" s="20">
        <v>0.9</v>
      </c>
      <c r="M18" s="20">
        <v>0.1</v>
      </c>
      <c r="N18" s="20">
        <v>0.55</v>
      </c>
    </row>
    <row r="19" customFormat="1" spans="1:14">
      <c r="A19" s="6">
        <v>76</v>
      </c>
      <c r="B19" s="7">
        <v>76</v>
      </c>
      <c r="C19" s="7">
        <v>0.827271580696106</v>
      </c>
      <c r="D19" s="7">
        <v>0.122797250747681</v>
      </c>
      <c r="E19" s="7">
        <v>10</v>
      </c>
      <c r="F19" s="7">
        <v>5</v>
      </c>
      <c r="G19" s="7">
        <v>0</v>
      </c>
      <c r="H19" s="7">
        <v>5</v>
      </c>
      <c r="I19" s="7">
        <v>1</v>
      </c>
      <c r="J19" s="7">
        <v>0.666666666666667</v>
      </c>
      <c r="K19" s="7">
        <v>0.8</v>
      </c>
      <c r="L19" s="7">
        <v>0.5</v>
      </c>
      <c r="M19" s="7">
        <v>0.5</v>
      </c>
      <c r="N19" s="7">
        <v>0.75</v>
      </c>
    </row>
    <row r="20" s="1" customFormat="1" spans="1:14">
      <c r="A20" s="8">
        <v>79</v>
      </c>
      <c r="B20" s="9">
        <v>79</v>
      </c>
      <c r="C20" s="9">
        <v>0.850063800811768</v>
      </c>
      <c r="D20" s="9">
        <v>0.0480085611343384</v>
      </c>
      <c r="E20" s="9">
        <v>10</v>
      </c>
      <c r="F20" s="9">
        <v>2</v>
      </c>
      <c r="G20" s="9">
        <v>0</v>
      </c>
      <c r="H20" s="9">
        <v>8</v>
      </c>
      <c r="I20" s="9">
        <v>1</v>
      </c>
      <c r="J20" s="9">
        <v>0.833333333333333</v>
      </c>
      <c r="K20" s="9">
        <v>0.909090909090909</v>
      </c>
      <c r="L20" s="9">
        <v>0.2</v>
      </c>
      <c r="M20" s="9">
        <v>0.8</v>
      </c>
      <c r="N20" s="9">
        <v>0.9</v>
      </c>
    </row>
    <row r="21" s="2" customFormat="1" spans="1:14">
      <c r="A21" s="10">
        <v>99</v>
      </c>
      <c r="B21" s="11">
        <v>99</v>
      </c>
      <c r="C21" s="11">
        <v>0.862016797065735</v>
      </c>
      <c r="D21" s="11">
        <v>0.0384888648986816</v>
      </c>
      <c r="E21" s="11">
        <v>10</v>
      </c>
      <c r="F21" s="11">
        <v>5</v>
      </c>
      <c r="G21" s="11">
        <v>0</v>
      </c>
      <c r="H21" s="11">
        <v>5</v>
      </c>
      <c r="I21" s="11">
        <v>1</v>
      </c>
      <c r="J21" s="11">
        <v>0.666666666666667</v>
      </c>
      <c r="K21" s="11">
        <v>0.8</v>
      </c>
      <c r="L21" s="11">
        <v>0.5</v>
      </c>
      <c r="M21" s="11">
        <v>0.5</v>
      </c>
      <c r="N21" s="11">
        <v>0.75</v>
      </c>
    </row>
    <row r="22" spans="1:14">
      <c r="A22" s="6">
        <v>63</v>
      </c>
      <c r="B22" s="7">
        <v>63</v>
      </c>
      <c r="C22" s="7">
        <v>0.882025837898254</v>
      </c>
      <c r="D22" s="7">
        <v>0.179218649864197</v>
      </c>
      <c r="E22" s="7">
        <v>10</v>
      </c>
      <c r="F22" s="7">
        <v>8</v>
      </c>
      <c r="G22" s="7">
        <v>0</v>
      </c>
      <c r="H22" s="7">
        <v>2</v>
      </c>
      <c r="I22" s="7">
        <v>1</v>
      </c>
      <c r="J22" s="7">
        <v>0.555555555555556</v>
      </c>
      <c r="K22" s="7">
        <v>0.714285714285714</v>
      </c>
      <c r="L22" s="7">
        <v>0.8</v>
      </c>
      <c r="M22" s="7">
        <v>0.2</v>
      </c>
      <c r="N22" s="7">
        <v>0.6</v>
      </c>
    </row>
    <row r="23" s="1" customFormat="1" spans="1:14">
      <c r="A23" s="8">
        <v>80</v>
      </c>
      <c r="B23" s="9">
        <v>80</v>
      </c>
      <c r="C23" s="9">
        <v>0.909982204437256</v>
      </c>
      <c r="D23" s="9">
        <v>0.198383212089539</v>
      </c>
      <c r="E23" s="9">
        <v>10</v>
      </c>
      <c r="F23" s="9">
        <v>9</v>
      </c>
      <c r="G23" s="9">
        <v>0</v>
      </c>
      <c r="H23" s="9">
        <v>1</v>
      </c>
      <c r="I23" s="9">
        <v>1</v>
      </c>
      <c r="J23" s="9">
        <v>0.526315789473684</v>
      </c>
      <c r="K23" s="9">
        <v>0.689655172413793</v>
      </c>
      <c r="L23" s="9">
        <v>0.9</v>
      </c>
      <c r="M23" s="9">
        <v>0.1</v>
      </c>
      <c r="N23" s="9">
        <v>0.55</v>
      </c>
    </row>
    <row r="24" s="2" customFormat="1" spans="1:14">
      <c r="A24" s="10">
        <v>30</v>
      </c>
      <c r="B24" s="11">
        <v>30</v>
      </c>
      <c r="C24" s="11">
        <v>0.924483895301819</v>
      </c>
      <c r="D24" s="11">
        <v>0.00849044322967529</v>
      </c>
      <c r="E24" s="11">
        <v>10</v>
      </c>
      <c r="F24" s="11">
        <v>8</v>
      </c>
      <c r="G24" s="11">
        <v>0</v>
      </c>
      <c r="H24" s="11">
        <v>2</v>
      </c>
      <c r="I24" s="11">
        <v>1</v>
      </c>
      <c r="J24" s="11">
        <v>0.555555555555556</v>
      </c>
      <c r="K24" s="11">
        <v>0.714285714285714</v>
      </c>
      <c r="L24" s="11">
        <v>0.8</v>
      </c>
      <c r="M24" s="11">
        <v>0.2</v>
      </c>
      <c r="N24" s="11">
        <v>0.6</v>
      </c>
    </row>
    <row r="25" spans="3:14">
      <c r="C25" s="5">
        <f>AVERAGE(C2:C24)</f>
        <v>0.731622519700424</v>
      </c>
      <c r="D25" s="5">
        <f>AVERAGE(D2:D24)</f>
        <v>0.0766325048778368</v>
      </c>
      <c r="J25" s="5">
        <f>AVERAGE(J2:J24)</f>
        <v>0.617342188591684</v>
      </c>
      <c r="K25" s="5">
        <f>AVERAGE(K2:K24)</f>
        <v>0.76008183609383</v>
      </c>
      <c r="L25" s="5">
        <f>AVERAGE(L2:L24)</f>
        <v>0.634782608695652</v>
      </c>
      <c r="M25" s="5">
        <f>AVERAGE(M2:M24)</f>
        <v>0.360869565217391</v>
      </c>
      <c r="N25" s="5">
        <f>AVERAGE(N2:N24)</f>
        <v>0.680434782608696</v>
      </c>
    </row>
    <row r="27" spans="3:12">
      <c r="C27" s="12" t="s">
        <v>13</v>
      </c>
      <c r="D27" s="5" t="s">
        <v>14</v>
      </c>
      <c r="E27" s="5"/>
      <c r="H27" s="12" t="s">
        <v>13</v>
      </c>
      <c r="I27" s="5" t="s">
        <v>14</v>
      </c>
      <c r="J27" s="13" t="s">
        <v>26</v>
      </c>
      <c r="K27" s="14"/>
      <c r="L27" s="14"/>
    </row>
    <row r="28" s="14" customFormat="1" spans="3:10">
      <c r="C28" s="13" t="s">
        <v>27</v>
      </c>
      <c r="D28" s="13">
        <f>COUNTIF(C2:C24,"&lt;0.399")-COUNTIF(C2:C24,"&lt;0.385")</f>
        <v>0</v>
      </c>
      <c r="E28" s="13"/>
      <c r="H28" s="13" t="s">
        <v>28</v>
      </c>
      <c r="I28" s="13">
        <f>COUNTIF(C2:C24,"&lt;0.402")-COUNTIF(C2:C24,"&lt;0.385")</f>
        <v>0</v>
      </c>
      <c r="J28" s="15"/>
    </row>
    <row r="29" spans="3:13">
      <c r="C29" s="5" t="s">
        <v>29</v>
      </c>
      <c r="D29" s="5">
        <f>COUNTIF(C2:C24,"&lt;0.413")-COUNTIF(C2:C24,"&lt;0.399")</f>
        <v>0</v>
      </c>
      <c r="E29" s="5"/>
      <c r="H29" s="5" t="s">
        <v>30</v>
      </c>
      <c r="I29" s="5">
        <f>COUNTIF(C2:C24,"&lt;0.419")-COUNTIF(C2:C24,"&lt;0.402")</f>
        <v>0</v>
      </c>
      <c r="J29" s="15">
        <v>0.04</v>
      </c>
      <c r="K29" s="14">
        <v>-20</v>
      </c>
      <c r="L29" s="14">
        <v>480</v>
      </c>
      <c r="M29" s="14">
        <v>24</v>
      </c>
    </row>
    <row r="30" s="14" customFormat="1" spans="3:13">
      <c r="C30" s="13" t="s">
        <v>31</v>
      </c>
      <c r="D30" s="13">
        <f>COUNTIF(C2:C24,"&lt;0.427")-COUNTIF(C2:C24,"&lt;0.413")</f>
        <v>0</v>
      </c>
      <c r="E30" s="13">
        <v>3</v>
      </c>
      <c r="F30" s="13">
        <v>2</v>
      </c>
      <c r="H30" s="13" t="s">
        <v>32</v>
      </c>
      <c r="I30" s="13">
        <f>COUNTIF(C2:C24,"&lt;0.436")-COUNTIF(C2:C24,"&lt;0.419")</f>
        <v>0</v>
      </c>
      <c r="J30" s="15">
        <v>0.08</v>
      </c>
      <c r="K30" s="14">
        <v>-40</v>
      </c>
      <c r="L30" s="14">
        <v>460</v>
      </c>
      <c r="M30" s="14">
        <v>23</v>
      </c>
    </row>
    <row r="31" s="14" customFormat="1" spans="3:13">
      <c r="C31" s="13" t="s">
        <v>33</v>
      </c>
      <c r="D31" s="13">
        <f>COUNTIF(C2:C24,"&lt;0.441")-COUNTIF(C2:C24,"&lt;0.427")</f>
        <v>0</v>
      </c>
      <c r="E31" s="13">
        <v>5</v>
      </c>
      <c r="F31" s="13">
        <v>5</v>
      </c>
      <c r="H31" s="13" t="s">
        <v>34</v>
      </c>
      <c r="I31" s="13">
        <f>COUNTIF(C2:C24,"&lt;0.453")-COUNTIF(C2:C24,"&lt;0.436")</f>
        <v>0</v>
      </c>
      <c r="J31" s="15">
        <v>0.12</v>
      </c>
      <c r="K31" s="14">
        <v>-60</v>
      </c>
      <c r="L31" s="14">
        <v>440</v>
      </c>
      <c r="M31" s="14">
        <v>22</v>
      </c>
    </row>
    <row r="32" s="14" customFormat="1" spans="3:13">
      <c r="C32" s="13" t="s">
        <v>35</v>
      </c>
      <c r="D32" s="13">
        <f>COUNTIF(C2:C24,"&lt;0.455")-COUNTIF(C2:C24,"&lt;0.441")</f>
        <v>0</v>
      </c>
      <c r="E32" s="13">
        <v>9</v>
      </c>
      <c r="F32" s="13">
        <v>7</v>
      </c>
      <c r="H32" s="13" t="s">
        <v>36</v>
      </c>
      <c r="I32" s="13">
        <f>COUNTIF(C2:C24,"&lt;0.47")-COUNTIF(C2:C24,"&lt;0.453")</f>
        <v>0</v>
      </c>
      <c r="J32" s="15">
        <v>0.16</v>
      </c>
      <c r="K32" s="18">
        <v>-80</v>
      </c>
      <c r="L32" s="18">
        <v>420</v>
      </c>
      <c r="M32" s="14">
        <v>21</v>
      </c>
    </row>
    <row r="33" s="14" customFormat="1" spans="3:9">
      <c r="C33" s="13" t="s">
        <v>37</v>
      </c>
      <c r="D33" s="13">
        <f>COUNTIF(C2:C24,"&lt;0.469")-COUNTIF(C2:C24,"&lt;0.455")</f>
        <v>0</v>
      </c>
      <c r="E33" s="13">
        <v>5</v>
      </c>
      <c r="F33" s="13">
        <v>5</v>
      </c>
      <c r="H33" s="13" t="s">
        <v>38</v>
      </c>
      <c r="I33" s="13">
        <f>COUNTIF(C2:C24,"&lt;0.487")-COUNTIF(C2:C24,"&lt;0.47")</f>
        <v>0</v>
      </c>
    </row>
    <row r="34" s="14" customFormat="1" spans="3:9">
      <c r="C34" s="13" t="s">
        <v>39</v>
      </c>
      <c r="D34" s="13">
        <f>COUNTIF(C2:C24,"&lt;0.483")-COUNTIF(C2:C24,"&lt;0.469")</f>
        <v>0</v>
      </c>
      <c r="E34" s="13">
        <v>3</v>
      </c>
      <c r="F34" s="13">
        <v>2</v>
      </c>
      <c r="H34" s="13" t="s">
        <v>40</v>
      </c>
      <c r="I34" s="13">
        <f>COUNTIF(C2:C24,"&lt;0.504")-COUNTIF(C2:C24,"&lt;0.487")</f>
        <v>0</v>
      </c>
    </row>
    <row r="35" spans="3:11">
      <c r="C35" s="5" t="s">
        <v>41</v>
      </c>
      <c r="D35" s="5">
        <f>COUNTIF(C2:C24,"&lt;0.497")-COUNTIF(C2:C24,"&lt;0.483")</f>
        <v>0</v>
      </c>
      <c r="E35" s="5"/>
      <c r="H35" s="5" t="s">
        <v>42</v>
      </c>
      <c r="I35" s="5">
        <f>COUNTIF(C2:C24,"&lt;0.521")-COUNTIF(C2:C24,"&lt;0.504")</f>
        <v>0</v>
      </c>
      <c r="J35" s="5">
        <v>0.57</v>
      </c>
      <c r="K35" s="5">
        <v>0.041</v>
      </c>
    </row>
    <row r="36" spans="3:11">
      <c r="C36" s="5" t="s">
        <v>43</v>
      </c>
      <c r="D36" s="5">
        <f>COUNTIF(C2:C24,"&lt;0.511")-COUNTIF(C2:C24,"&lt;0.497")</f>
        <v>0</v>
      </c>
      <c r="E36" s="5"/>
      <c r="H36" s="5" t="s">
        <v>44</v>
      </c>
      <c r="I36" s="5">
        <f>COUNTIF(C2:C24,"&lt;0.538")-COUNTIF(C2:C24,"&lt;0.521")</f>
        <v>0</v>
      </c>
      <c r="J36" s="5">
        <v>0.725</v>
      </c>
      <c r="K36" s="5">
        <v>0.076</v>
      </c>
    </row>
    <row r="37" s="3" customFormat="1" spans="3:11">
      <c r="C37" s="16" t="s">
        <v>45</v>
      </c>
      <c r="D37" s="16">
        <f>COUNTIF(C2:C24,"&lt;0.525")-COUNTIF(C2:C24,"&lt;0.511")</f>
        <v>0</v>
      </c>
      <c r="E37" s="16"/>
      <c r="H37" s="16" t="s">
        <v>46</v>
      </c>
      <c r="I37" s="16">
        <f>COUNTIF(C2:C24,"&lt;0.555")-COUNTIF(C2:C24,"&lt;0.538")</f>
        <v>1</v>
      </c>
      <c r="J37" s="16">
        <v>0.801</v>
      </c>
      <c r="K37" s="16">
        <v>0.094</v>
      </c>
    </row>
    <row r="38" spans="3:9">
      <c r="C38" s="5" t="s">
        <v>47</v>
      </c>
      <c r="D38" s="5">
        <f>COUNTIF(C2:C24,"&lt;0.539")-COUNTIF(C2:C24,"&lt;0.525")</f>
        <v>0</v>
      </c>
      <c r="E38" s="5"/>
      <c r="H38" s="5" t="s">
        <v>48</v>
      </c>
      <c r="I38" s="5">
        <f>COUNTIF(C2:C24,"&lt;0.572")-COUNTIF(C2:C24,"&lt;0.555")</f>
        <v>1</v>
      </c>
    </row>
    <row r="39" spans="3:9">
      <c r="C39" s="5" t="s">
        <v>49</v>
      </c>
      <c r="D39" s="5">
        <f>COUNTIF(C2:C25,"&lt;0.553")-COUNTIF(C2:C25,"&lt;0.539")</f>
        <v>1</v>
      </c>
      <c r="H39" s="5" t="s">
        <v>50</v>
      </c>
      <c r="I39" s="5">
        <f>COUNTIF(C2:C24,"&lt;0.589")-COUNTIF(C2:C24,"&lt;0.572")</f>
        <v>1</v>
      </c>
    </row>
    <row r="40" spans="3:9">
      <c r="C40" s="5" t="s">
        <v>51</v>
      </c>
      <c r="D40" s="5">
        <f>COUNTIF(C2:C25,"&lt;0.567")-COUNTIF(C2:C25,"&lt;0.553")</f>
        <v>0</v>
      </c>
      <c r="H40" s="5" t="s">
        <v>52</v>
      </c>
      <c r="I40" s="5">
        <f>COUNTIF(C2:C24,"&lt;0.606")-COUNTIF(C2:C24,"&lt;0.589")</f>
        <v>1</v>
      </c>
    </row>
    <row r="41" spans="3:9">
      <c r="C41" s="5" t="s">
        <v>53</v>
      </c>
      <c r="D41" s="5">
        <f>COUNTIF(C2:C25,"&lt;0.581")-COUNTIF(C2:C25,"&lt;0.567")</f>
        <v>2</v>
      </c>
      <c r="H41" s="5" t="s">
        <v>54</v>
      </c>
      <c r="I41" s="5">
        <f>COUNTIF(C2:C24,"&lt;0.623")-COUNTIF(C2:C24,"&lt;0.606")</f>
        <v>1</v>
      </c>
    </row>
    <row r="42" spans="3:9">
      <c r="C42" s="5" t="s">
        <v>55</v>
      </c>
      <c r="D42" s="5">
        <f>COUNTIF(C2:C25,"&lt;0.595")-COUNTIF(C2:C25,"&lt;0.581")</f>
        <v>1</v>
      </c>
      <c r="H42" s="5" t="s">
        <v>56</v>
      </c>
      <c r="I42" s="5">
        <f>COUNTIF(C2:C24,"&lt;0.64")-COUNTIF(C2:C24,"&lt;0.623")</f>
        <v>1</v>
      </c>
    </row>
    <row r="43" spans="3:9">
      <c r="C43" s="5" t="s">
        <v>57</v>
      </c>
      <c r="D43" s="5">
        <f>COUNTIF(C2:C25,"&lt;0.609")-COUNTIF(C2:C25,"&lt;0.595")</f>
        <v>1</v>
      </c>
      <c r="H43" s="5" t="s">
        <v>58</v>
      </c>
      <c r="I43" s="5">
        <f>COUNTIF(C2:C24,"&lt;0.657")-COUNTIF(C2:C24,"&lt;0.64")</f>
        <v>1</v>
      </c>
    </row>
    <row r="44" spans="3:9">
      <c r="C44" s="5" t="s">
        <v>59</v>
      </c>
      <c r="D44" s="5">
        <f>COUNTIF(C2:C25,"&lt;0.623")-COUNTIF(C2:C25,"&lt;0.609")</f>
        <v>0</v>
      </c>
      <c r="H44" s="5" t="s">
        <v>60</v>
      </c>
      <c r="I44" s="5">
        <f>COUNTIF(C2:C24,"&lt;0.674")-COUNTIF(C2:C24,"&lt;0.657")</f>
        <v>1</v>
      </c>
    </row>
    <row r="45" spans="3:9">
      <c r="C45" s="5" t="s">
        <v>61</v>
      </c>
      <c r="D45" s="5">
        <f>COUNTIF(C2:C25,"&lt;0.637")-COUNTIF(C2:C25,"&lt;0.623")</f>
        <v>1</v>
      </c>
      <c r="H45" s="5" t="s">
        <v>62</v>
      </c>
      <c r="I45" s="5">
        <f>COUNTIF(C2:C24,"&lt;0.691")-COUNTIF(C2:C24,"&lt;0.674")</f>
        <v>1</v>
      </c>
    </row>
    <row r="46" spans="3:9">
      <c r="C46" s="5" t="s">
        <v>63</v>
      </c>
      <c r="D46" s="5">
        <f>COUNTIF(C2:C25,"&lt;0.651")-COUNTIF(C2:C25,"&lt;0.637")</f>
        <v>0</v>
      </c>
      <c r="H46" s="5" t="s">
        <v>64</v>
      </c>
      <c r="I46" s="5">
        <f>COUNTIF(C2:C24,"&lt;0.708")-COUNTIF(C2:C24,"&lt;0.691")</f>
        <v>1</v>
      </c>
    </row>
    <row r="47" spans="3:9">
      <c r="C47" s="5" t="s">
        <v>65</v>
      </c>
      <c r="D47" s="5">
        <f>COUNTIF(C2:C25,"&lt;0.665")-COUNTIF(C2:C25,"&lt;0.651")</f>
        <v>2</v>
      </c>
      <c r="H47" s="5" t="s">
        <v>66</v>
      </c>
      <c r="I47" s="5">
        <f>COUNTIF(C2:C24,"&lt;0.725")-COUNTIF(C2:C24,"&lt;0.708")</f>
        <v>1</v>
      </c>
    </row>
    <row r="48" s="4" customFormat="1" spans="3:9">
      <c r="C48" s="17" t="s">
        <v>67</v>
      </c>
      <c r="D48" s="17">
        <f>COUNTIF(C2:C25,"&lt;0.679")-COUNTIF(C2:C25,"&lt;0.665")</f>
        <v>0</v>
      </c>
      <c r="H48" s="17" t="s">
        <v>68</v>
      </c>
      <c r="I48" s="17">
        <f>COUNTIF(C2:C24,"&lt;0.742")-COUNTIF(C2:C24,"&lt;0.725")</f>
        <v>1</v>
      </c>
    </row>
    <row r="49" spans="3:9">
      <c r="C49" s="5" t="s">
        <v>69</v>
      </c>
      <c r="D49" s="5">
        <f>COUNTIF(C2:C25,"&lt;0.693")-COUNTIF(C2:C25,"&lt;0.679")</f>
        <v>1</v>
      </c>
      <c r="H49" s="5" t="s">
        <v>70</v>
      </c>
      <c r="I49" s="5">
        <f>COUNTIF(C2:C24,"&lt;0.759")-COUNTIF(C2:C24,"&lt;0.742")</f>
        <v>1</v>
      </c>
    </row>
    <row r="50" spans="3:9">
      <c r="C50" s="5" t="s">
        <v>71</v>
      </c>
      <c r="D50" s="5">
        <f>COUNTIF(C2:C25,"&lt;0.707")-COUNTIF(C2:C25,"&lt;0.693")</f>
        <v>1</v>
      </c>
      <c r="H50" s="5" t="s">
        <v>72</v>
      </c>
      <c r="I50" s="5">
        <f>COUNTIF(C2:C24,"&lt;0.776")-COUNTIF(C2:C24,"&lt;0.759")</f>
        <v>1</v>
      </c>
    </row>
    <row r="51" spans="3:9">
      <c r="C51" s="5" t="s">
        <v>73</v>
      </c>
      <c r="D51" s="5">
        <f>COUNTIF(C2:C25,"&lt;0.721")-COUNTIF(C2:C25,"&lt;0.707")</f>
        <v>1</v>
      </c>
      <c r="H51" s="5" t="s">
        <v>74</v>
      </c>
      <c r="I51" s="5">
        <f>COUNTIF(C2:C24,"&lt;0.793")-COUNTIF(C2:C24,"&lt;0.776")</f>
        <v>1</v>
      </c>
    </row>
    <row r="52" spans="3:9">
      <c r="C52" s="5" t="s">
        <v>75</v>
      </c>
      <c r="D52" s="5">
        <f>COUNTIF(C2:C25,"&lt;0.735")-COUNTIF(C2:C25,"&lt;0.721")</f>
        <v>2</v>
      </c>
      <c r="H52" s="5" t="s">
        <v>76</v>
      </c>
      <c r="I52" s="5">
        <f>COUNTIF(C2:C24,"&lt;0.81")-COUNTIF(C2:C24,"&lt;0.793")</f>
        <v>1</v>
      </c>
    </row>
    <row r="53" spans="3:9">
      <c r="C53" s="5" t="s">
        <v>77</v>
      </c>
      <c r="D53" s="5">
        <f>COUNTIF(C2:C25,"&lt;0.749")-COUNTIF(C2:C25,"&lt;0.735")</f>
        <v>1</v>
      </c>
      <c r="H53" s="5" t="s">
        <v>85</v>
      </c>
      <c r="I53" s="5">
        <f>COUNTIF(C2:C24,"&lt;0.827")-COUNTIF(C2:C24,"&lt;0.81")</f>
        <v>1</v>
      </c>
    </row>
    <row r="54" spans="3:9">
      <c r="C54" s="5" t="s">
        <v>78</v>
      </c>
      <c r="D54" s="5">
        <f>COUNTIF(C2:C25,"&lt;0.763")-COUNTIF(C2:C25,"&lt;0.749")</f>
        <v>0</v>
      </c>
      <c r="H54" s="5" t="s">
        <v>86</v>
      </c>
      <c r="I54" s="5">
        <f>COUNTIF(C2:C24,"&lt;0.844")-COUNTIF(C2:C24,"&lt;0.827")</f>
        <v>1</v>
      </c>
    </row>
    <row r="55" spans="3:9">
      <c r="C55" s="5" t="s">
        <v>79</v>
      </c>
      <c r="D55" s="5">
        <f>COUNTIF(C2:C25,"&lt;0.777")-COUNTIF(C2:C25,"&lt;0.763")</f>
        <v>1</v>
      </c>
      <c r="H55" s="5" t="s">
        <v>87</v>
      </c>
      <c r="I55" s="5">
        <f>COUNTIF(C2:C24,"&lt;0.861")-COUNTIF(C2:C24,"&lt;0.844")</f>
        <v>1</v>
      </c>
    </row>
    <row r="56" spans="3:9">
      <c r="C56" s="5" t="s">
        <v>80</v>
      </c>
      <c r="D56" s="5">
        <f>COUNTIF(C2:C25,"&lt;0.791")-COUNTIF(C2:C25,"&lt;0.777")</f>
        <v>1</v>
      </c>
      <c r="H56" s="5" t="s">
        <v>88</v>
      </c>
      <c r="I56" s="5">
        <f>COUNTIF(C2:C24,"&lt;0.878")-COUNTIF(C2:C24,"&lt;0.861")</f>
        <v>1</v>
      </c>
    </row>
    <row r="57" spans="3:9">
      <c r="C57" s="5" t="s">
        <v>81</v>
      </c>
      <c r="D57" s="5">
        <f>COUNTIF(C2:C25,"&lt;0.805")-COUNTIF(C2:C25,"&lt;0.791")</f>
        <v>0</v>
      </c>
      <c r="H57" s="5" t="s">
        <v>89</v>
      </c>
      <c r="I57" s="5">
        <f>COUNTIF(C2:C24,"&lt;0.895")-COUNTIF(C2:C24,"&lt;0.878")</f>
        <v>1</v>
      </c>
    </row>
    <row r="58" spans="3:9">
      <c r="C58" s="5" t="s">
        <v>82</v>
      </c>
      <c r="D58" s="5">
        <f>COUNTIF(C2:C25,"&lt;0.819")-COUNTIF(C2:C25,"&lt;0.805")</f>
        <v>2</v>
      </c>
      <c r="H58" s="5" t="s">
        <v>90</v>
      </c>
      <c r="I58" s="5">
        <f>COUNTIF(C2:C24,"&lt;0.912")-COUNTIF(C2:C24,"&lt;0.895")</f>
        <v>1</v>
      </c>
    </row>
    <row r="59" spans="3:9">
      <c r="C59" s="5" t="s">
        <v>83</v>
      </c>
      <c r="D59" s="5">
        <f>COUNTIF(C2:C25,"&lt;0.833")-COUNTIF(C2:C25,"&lt;0.819")</f>
        <v>1</v>
      </c>
      <c r="H59" s="5" t="s">
        <v>91</v>
      </c>
      <c r="I59" s="5">
        <f>COUNTIF(C2:C24,"&lt;0.929")-COUNTIF(C2:C24,"&lt;0.912")</f>
        <v>1</v>
      </c>
    </row>
    <row r="60" spans="3:9">
      <c r="C60" s="5" t="s">
        <v>84</v>
      </c>
      <c r="D60" s="5">
        <f>COUNTIF(C2:C24,"&lt;0.847")-COUNTIF(C2:C24,"&lt;0.833")</f>
        <v>0</v>
      </c>
      <c r="H60" s="5" t="s">
        <v>92</v>
      </c>
      <c r="I60" s="5">
        <f>COUNTIF(C2:C24,"&lt;0.946")-COUNTIF(C2:C24,"&lt;0.929")</f>
        <v>0</v>
      </c>
    </row>
    <row r="61" s="3" customFormat="1" spans="8:9">
      <c r="H61" s="16" t="s">
        <v>93</v>
      </c>
      <c r="I61" s="16">
        <f>COUNTIF(C2:C24,"&lt;0.963")-COUNTIF(C2:C24,"&lt;0.946")</f>
        <v>0</v>
      </c>
    </row>
    <row r="62" spans="8:9">
      <c r="H62" s="5" t="s">
        <v>94</v>
      </c>
      <c r="I62" s="5">
        <f>COUNTIF(C2:C24,"&lt;0.98")-COUNTIF(C2:C24,"&lt;0.963")</f>
        <v>0</v>
      </c>
    </row>
    <row r="63" spans="8:9">
      <c r="H63" s="5" t="s">
        <v>95</v>
      </c>
      <c r="I63" s="5">
        <f>COUNTIF(C2:C24,"&lt;0.997")-COUNTIF(C2:C24,"&lt;0.98")</f>
        <v>0</v>
      </c>
    </row>
  </sheetData>
  <pageMargins left="0.75" right="0.75" top="1" bottom="1" header="0.5" footer="0.5"/>
  <headerFooter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2"/>
  <sheetViews>
    <sheetView topLeftCell="A19" workbookViewId="0">
      <selection activeCell="H36" sqref="H36:I57"/>
    </sheetView>
  </sheetViews>
  <sheetFormatPr defaultColWidth="9" defaultRowHeight="13.5"/>
  <cols>
    <col min="3" max="4" width="17.125" customWidth="1"/>
    <col min="8" max="9" width="17.25" customWidth="1"/>
    <col min="10" max="14" width="12.625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customFormat="1" spans="1:14">
      <c r="A2" s="6">
        <v>61</v>
      </c>
      <c r="B2" s="7">
        <v>61</v>
      </c>
      <c r="C2" s="7">
        <v>0.539327621459961</v>
      </c>
      <c r="D2" s="7">
        <v>0.0835833549499512</v>
      </c>
      <c r="E2" s="7">
        <v>10</v>
      </c>
      <c r="F2" s="7">
        <v>9</v>
      </c>
      <c r="G2" s="7">
        <v>0</v>
      </c>
      <c r="H2" s="7">
        <v>1</v>
      </c>
      <c r="I2" s="7">
        <v>1</v>
      </c>
      <c r="J2" s="7">
        <v>0.526315789473684</v>
      </c>
      <c r="K2" s="7">
        <v>0.689655172413793</v>
      </c>
      <c r="L2" s="7">
        <v>0.9</v>
      </c>
      <c r="M2" s="7">
        <v>0.1</v>
      </c>
      <c r="N2" s="7">
        <v>0.55</v>
      </c>
    </row>
    <row r="3" s="1" customFormat="1" spans="1:14">
      <c r="A3" s="8">
        <v>28</v>
      </c>
      <c r="B3" s="9">
        <v>28</v>
      </c>
      <c r="C3" s="9">
        <v>0.567909240722656</v>
      </c>
      <c r="D3" s="9">
        <v>0.0131438970565796</v>
      </c>
      <c r="E3" s="9">
        <v>10</v>
      </c>
      <c r="F3" s="9">
        <v>6</v>
      </c>
      <c r="G3" s="9">
        <v>0</v>
      </c>
      <c r="H3" s="9">
        <v>4</v>
      </c>
      <c r="I3" s="9">
        <v>1</v>
      </c>
      <c r="J3" s="9">
        <v>0.625</v>
      </c>
      <c r="K3" s="9">
        <v>0.769230769230769</v>
      </c>
      <c r="L3" s="9">
        <v>0.6</v>
      </c>
      <c r="M3" s="9">
        <v>0.4</v>
      </c>
      <c r="N3" s="9">
        <v>0.7</v>
      </c>
    </row>
    <row r="4" spans="1:14">
      <c r="A4" s="6">
        <v>12</v>
      </c>
      <c r="B4" s="7">
        <v>12</v>
      </c>
      <c r="C4" s="7">
        <v>0.578823804855347</v>
      </c>
      <c r="D4" s="7">
        <v>0.00784742832183838</v>
      </c>
      <c r="E4" s="7">
        <v>10</v>
      </c>
      <c r="F4" s="7">
        <v>7</v>
      </c>
      <c r="G4" s="7">
        <v>0</v>
      </c>
      <c r="H4" s="7">
        <v>3</v>
      </c>
      <c r="I4" s="7">
        <v>1</v>
      </c>
      <c r="J4" s="7">
        <v>0.588235294117647</v>
      </c>
      <c r="K4" s="7">
        <v>0.740740740740741</v>
      </c>
      <c r="L4" s="7">
        <v>0.7</v>
      </c>
      <c r="M4" s="7">
        <v>0.3</v>
      </c>
      <c r="N4" s="7">
        <v>0.65</v>
      </c>
    </row>
    <row r="5" s="14" customFormat="1" spans="1:14">
      <c r="A5" s="19">
        <v>69</v>
      </c>
      <c r="B5" s="20">
        <v>69</v>
      </c>
      <c r="C5" s="20">
        <v>0.590951204299927</v>
      </c>
      <c r="D5" s="20">
        <v>0.0433201789855957</v>
      </c>
      <c r="E5" s="20">
        <v>10</v>
      </c>
      <c r="F5" s="20">
        <v>6</v>
      </c>
      <c r="G5" s="20">
        <v>0</v>
      </c>
      <c r="H5" s="20">
        <v>4</v>
      </c>
      <c r="I5" s="20">
        <v>1</v>
      </c>
      <c r="J5" s="20">
        <v>0.625</v>
      </c>
      <c r="K5" s="20">
        <v>0.769230769230769</v>
      </c>
      <c r="L5" s="20">
        <v>0.6</v>
      </c>
      <c r="M5" s="20">
        <v>0.4</v>
      </c>
      <c r="N5" s="20">
        <v>0.7</v>
      </c>
    </row>
    <row r="6" spans="1:14">
      <c r="A6" s="6">
        <v>19</v>
      </c>
      <c r="B6" s="7">
        <v>19</v>
      </c>
      <c r="C6" s="7">
        <v>0.606020212173462</v>
      </c>
      <c r="D6" s="7">
        <v>0.0171260833740234</v>
      </c>
      <c r="E6" s="7">
        <v>10</v>
      </c>
      <c r="F6" s="7">
        <v>5</v>
      </c>
      <c r="G6" s="7">
        <v>0</v>
      </c>
      <c r="H6" s="7">
        <v>5</v>
      </c>
      <c r="I6" s="7">
        <v>1</v>
      </c>
      <c r="J6" s="7">
        <v>0.666666666666667</v>
      </c>
      <c r="K6" s="7">
        <v>0.8</v>
      </c>
      <c r="L6" s="7">
        <v>0.5</v>
      </c>
      <c r="M6" s="7">
        <v>0.5</v>
      </c>
      <c r="N6" s="7">
        <v>0.75</v>
      </c>
    </row>
    <row r="7" spans="1:14">
      <c r="A7" s="6">
        <v>62</v>
      </c>
      <c r="B7" s="7">
        <v>62</v>
      </c>
      <c r="C7" s="7">
        <v>0.626335144042969</v>
      </c>
      <c r="D7" s="7">
        <v>0.0125883817672729</v>
      </c>
      <c r="E7" s="7">
        <v>10</v>
      </c>
      <c r="F7" s="7">
        <v>8</v>
      </c>
      <c r="G7" s="7">
        <v>0</v>
      </c>
      <c r="H7" s="7">
        <v>2</v>
      </c>
      <c r="I7" s="7">
        <v>1</v>
      </c>
      <c r="J7" s="7">
        <v>0.555555555555556</v>
      </c>
      <c r="K7" s="7">
        <v>0.714285714285714</v>
      </c>
      <c r="L7" s="7">
        <v>0.8</v>
      </c>
      <c r="M7" s="7">
        <v>0.2</v>
      </c>
      <c r="N7" s="7">
        <v>0.6</v>
      </c>
    </row>
    <row r="8" s="1" customFormat="1" spans="1:14">
      <c r="A8" s="8">
        <v>3</v>
      </c>
      <c r="B8" s="9">
        <v>3</v>
      </c>
      <c r="C8" s="9">
        <v>0.65697968006134</v>
      </c>
      <c r="D8" s="9">
        <v>0.0191965103149414</v>
      </c>
      <c r="E8" s="9">
        <v>10</v>
      </c>
      <c r="F8" s="9">
        <v>6</v>
      </c>
      <c r="G8" s="9">
        <v>0</v>
      </c>
      <c r="H8" s="9">
        <v>4</v>
      </c>
      <c r="I8" s="9">
        <v>1</v>
      </c>
      <c r="J8" s="9">
        <v>0.625</v>
      </c>
      <c r="K8" s="9">
        <v>0.769230769230769</v>
      </c>
      <c r="L8" s="9">
        <v>0.6</v>
      </c>
      <c r="M8" s="9">
        <v>0.4</v>
      </c>
      <c r="N8" s="9">
        <v>0.7</v>
      </c>
    </row>
    <row r="9" s="3" customFormat="1" spans="1:14">
      <c r="A9" s="22">
        <v>77</v>
      </c>
      <c r="B9" s="23">
        <v>77</v>
      </c>
      <c r="C9" s="23">
        <v>0.663548707962036</v>
      </c>
      <c r="D9" s="23">
        <v>0.0263123512268066</v>
      </c>
      <c r="E9" s="23">
        <v>10</v>
      </c>
      <c r="F9" s="23">
        <v>7</v>
      </c>
      <c r="G9" s="23">
        <v>0</v>
      </c>
      <c r="H9" s="23">
        <v>3</v>
      </c>
      <c r="I9" s="23">
        <v>1</v>
      </c>
      <c r="J9" s="23">
        <v>0.588235294117647</v>
      </c>
      <c r="K9" s="23">
        <v>0.740740740740741</v>
      </c>
      <c r="L9" s="23">
        <v>0.7</v>
      </c>
      <c r="M9" s="23">
        <v>0.3</v>
      </c>
      <c r="N9" s="23">
        <v>0.65</v>
      </c>
    </row>
    <row r="10" spans="1:14">
      <c r="A10" s="6">
        <v>11</v>
      </c>
      <c r="B10" s="7">
        <v>11</v>
      </c>
      <c r="C10" s="7">
        <v>0.682506084442139</v>
      </c>
      <c r="D10" s="7">
        <v>0.0313220024108887</v>
      </c>
      <c r="E10" s="7">
        <v>10</v>
      </c>
      <c r="F10" s="7">
        <v>6</v>
      </c>
      <c r="G10" s="7">
        <v>0</v>
      </c>
      <c r="H10" s="7">
        <v>4</v>
      </c>
      <c r="I10" s="7">
        <v>1</v>
      </c>
      <c r="J10" s="7">
        <v>0.625</v>
      </c>
      <c r="K10" s="7">
        <v>0.769230769230769</v>
      </c>
      <c r="L10" s="7">
        <v>0.6</v>
      </c>
      <c r="M10" s="7">
        <v>0.4</v>
      </c>
      <c r="N10" s="7">
        <v>0.7</v>
      </c>
    </row>
    <row r="11" s="14" customFormat="1" spans="1:14">
      <c r="A11" s="19">
        <v>57</v>
      </c>
      <c r="B11" s="20">
        <v>57</v>
      </c>
      <c r="C11" s="20">
        <v>0.703205585479736</v>
      </c>
      <c r="D11" s="20">
        <v>0.0240179300308228</v>
      </c>
      <c r="E11" s="20">
        <v>10</v>
      </c>
      <c r="F11" s="20">
        <v>4</v>
      </c>
      <c r="G11" s="20">
        <v>0</v>
      </c>
      <c r="H11" s="20">
        <v>6</v>
      </c>
      <c r="I11" s="20">
        <v>1</v>
      </c>
      <c r="J11" s="20">
        <v>0.714285714285714</v>
      </c>
      <c r="K11" s="20">
        <v>0.833333333333333</v>
      </c>
      <c r="L11" s="20">
        <v>0.4</v>
      </c>
      <c r="M11" s="20">
        <v>0.6</v>
      </c>
      <c r="N11" s="20">
        <v>0.8</v>
      </c>
    </row>
    <row r="12" spans="1:14">
      <c r="A12" s="6">
        <v>84</v>
      </c>
      <c r="B12" s="7">
        <v>84</v>
      </c>
      <c r="C12" s="7">
        <v>0.710006833076477</v>
      </c>
      <c r="D12" s="7">
        <v>0.00908374786376953</v>
      </c>
      <c r="E12" s="7">
        <v>10</v>
      </c>
      <c r="F12" s="7">
        <v>5</v>
      </c>
      <c r="G12" s="7">
        <v>0</v>
      </c>
      <c r="H12" s="7">
        <v>5</v>
      </c>
      <c r="I12" s="7">
        <v>1</v>
      </c>
      <c r="J12" s="7">
        <v>0.666666666666667</v>
      </c>
      <c r="K12" s="7">
        <v>0.8</v>
      </c>
      <c r="L12" s="7">
        <v>0.5</v>
      </c>
      <c r="M12" s="7">
        <v>0.5</v>
      </c>
      <c r="N12" s="7">
        <v>0.75</v>
      </c>
    </row>
    <row r="13" spans="1:14">
      <c r="A13" s="6">
        <v>27</v>
      </c>
      <c r="B13" s="7">
        <v>27</v>
      </c>
      <c r="C13" s="7">
        <v>0.728627681732178</v>
      </c>
      <c r="D13" s="7">
        <v>0.0502829551696777</v>
      </c>
      <c r="E13" s="7">
        <v>10</v>
      </c>
      <c r="F13" s="7">
        <v>6</v>
      </c>
      <c r="G13" s="7">
        <v>0</v>
      </c>
      <c r="H13" s="7">
        <v>4</v>
      </c>
      <c r="I13" s="7">
        <v>1</v>
      </c>
      <c r="J13" s="7">
        <v>0.625</v>
      </c>
      <c r="K13" s="7">
        <v>0.769230769230769</v>
      </c>
      <c r="L13" s="7">
        <v>0.6</v>
      </c>
      <c r="M13" s="7">
        <v>0.4</v>
      </c>
      <c r="N13" s="7">
        <v>0.7</v>
      </c>
    </row>
    <row r="14" customFormat="1" spans="1:14">
      <c r="A14" s="6">
        <v>51</v>
      </c>
      <c r="B14" s="7">
        <v>51</v>
      </c>
      <c r="C14" s="7">
        <v>0.744209051132202</v>
      </c>
      <c r="D14" s="7">
        <v>0.144469022750854</v>
      </c>
      <c r="E14" s="7">
        <v>10</v>
      </c>
      <c r="F14" s="7">
        <v>6</v>
      </c>
      <c r="G14" s="7">
        <v>0</v>
      </c>
      <c r="H14" s="7">
        <v>4</v>
      </c>
      <c r="I14" s="7">
        <v>1</v>
      </c>
      <c r="J14" s="7">
        <v>0.625</v>
      </c>
      <c r="K14" s="7">
        <v>0.769230769230769</v>
      </c>
      <c r="L14" s="7">
        <v>0.6</v>
      </c>
      <c r="M14" s="7">
        <v>0.4</v>
      </c>
      <c r="N14" s="7">
        <v>0.7</v>
      </c>
    </row>
    <row r="15" s="1" customFormat="1" spans="1:14">
      <c r="A15" s="8">
        <v>52</v>
      </c>
      <c r="B15" s="9">
        <v>52</v>
      </c>
      <c r="C15" s="9">
        <v>0.76999843120575</v>
      </c>
      <c r="D15" s="9">
        <v>0.212963461875915</v>
      </c>
      <c r="E15" s="9">
        <v>10</v>
      </c>
      <c r="F15" s="9">
        <v>6</v>
      </c>
      <c r="G15" s="9">
        <v>0</v>
      </c>
      <c r="H15" s="9">
        <v>4</v>
      </c>
      <c r="I15" s="9">
        <v>1</v>
      </c>
      <c r="J15" s="9">
        <v>0.625</v>
      </c>
      <c r="K15" s="9">
        <v>0.769230769230769</v>
      </c>
      <c r="L15" s="9">
        <v>0.6</v>
      </c>
      <c r="M15" s="9">
        <v>0.4</v>
      </c>
      <c r="N15" s="9">
        <v>0.7</v>
      </c>
    </row>
    <row r="16" customFormat="1" spans="1:14">
      <c r="A16" s="6">
        <v>49</v>
      </c>
      <c r="B16" s="7">
        <v>49</v>
      </c>
      <c r="C16" s="7">
        <v>0.783710598945618</v>
      </c>
      <c r="D16" s="7">
        <v>0.189907193183899</v>
      </c>
      <c r="E16" s="7">
        <v>10</v>
      </c>
      <c r="F16" s="7">
        <v>6</v>
      </c>
      <c r="G16" s="7">
        <v>0</v>
      </c>
      <c r="H16" s="7">
        <v>4</v>
      </c>
      <c r="I16" s="7">
        <v>1</v>
      </c>
      <c r="J16" s="7">
        <v>0.625</v>
      </c>
      <c r="K16" s="7">
        <v>0.769230769230769</v>
      </c>
      <c r="L16" s="7">
        <v>0.6</v>
      </c>
      <c r="M16" s="7">
        <v>0.4</v>
      </c>
      <c r="N16" s="7">
        <v>0.7</v>
      </c>
    </row>
    <row r="17" s="1" customFormat="1" spans="1:14">
      <c r="A17" s="8">
        <v>90</v>
      </c>
      <c r="B17" s="9">
        <v>90</v>
      </c>
      <c r="C17" s="9">
        <v>0.805208325386047</v>
      </c>
      <c r="D17" s="9">
        <v>0.158805131912231</v>
      </c>
      <c r="E17" s="9">
        <v>9</v>
      </c>
      <c r="F17" s="9">
        <v>7</v>
      </c>
      <c r="G17" s="9">
        <v>1</v>
      </c>
      <c r="H17" s="9">
        <v>3</v>
      </c>
      <c r="I17" s="9">
        <v>0.9</v>
      </c>
      <c r="J17" s="9">
        <v>0.5625</v>
      </c>
      <c r="K17" s="9">
        <v>0.692307692307692</v>
      </c>
      <c r="L17" s="9">
        <v>0.7</v>
      </c>
      <c r="M17" s="9">
        <v>0.2</v>
      </c>
      <c r="N17" s="9">
        <v>0.6</v>
      </c>
    </row>
    <row r="18" s="14" customFormat="1" spans="1:14">
      <c r="A18" s="19">
        <v>26</v>
      </c>
      <c r="B18" s="20">
        <v>26</v>
      </c>
      <c r="C18" s="20">
        <v>0.814105629920959</v>
      </c>
      <c r="D18" s="20">
        <v>0.123190999031067</v>
      </c>
      <c r="E18" s="20">
        <v>10</v>
      </c>
      <c r="F18" s="20">
        <v>9</v>
      </c>
      <c r="G18" s="20">
        <v>0</v>
      </c>
      <c r="H18" s="20">
        <v>1</v>
      </c>
      <c r="I18" s="20">
        <v>1</v>
      </c>
      <c r="J18" s="20">
        <v>0.526315789473684</v>
      </c>
      <c r="K18" s="20">
        <v>0.689655172413793</v>
      </c>
      <c r="L18" s="20">
        <v>0.9</v>
      </c>
      <c r="M18" s="20">
        <v>0.1</v>
      </c>
      <c r="N18" s="20">
        <v>0.55</v>
      </c>
    </row>
    <row r="19" customFormat="1" spans="1:14">
      <c r="A19" s="6">
        <v>76</v>
      </c>
      <c r="B19" s="7">
        <v>76</v>
      </c>
      <c r="C19" s="7">
        <v>0.827271580696106</v>
      </c>
      <c r="D19" s="7">
        <v>0.122797250747681</v>
      </c>
      <c r="E19" s="7">
        <v>10</v>
      </c>
      <c r="F19" s="7">
        <v>5</v>
      </c>
      <c r="G19" s="7">
        <v>0</v>
      </c>
      <c r="H19" s="7">
        <v>5</v>
      </c>
      <c r="I19" s="7">
        <v>1</v>
      </c>
      <c r="J19" s="7">
        <v>0.666666666666667</v>
      </c>
      <c r="K19" s="7">
        <v>0.8</v>
      </c>
      <c r="L19" s="7">
        <v>0.5</v>
      </c>
      <c r="M19" s="7">
        <v>0.5</v>
      </c>
      <c r="N19" s="7">
        <v>0.75</v>
      </c>
    </row>
    <row r="20" s="1" customFormat="1" spans="1:14">
      <c r="A20" s="8">
        <v>79</v>
      </c>
      <c r="B20" s="9">
        <v>79</v>
      </c>
      <c r="C20" s="9">
        <v>0.850063800811768</v>
      </c>
      <c r="D20" s="9">
        <v>0.0480085611343384</v>
      </c>
      <c r="E20" s="9">
        <v>10</v>
      </c>
      <c r="F20" s="9">
        <v>2</v>
      </c>
      <c r="G20" s="9">
        <v>0</v>
      </c>
      <c r="H20" s="9">
        <v>8</v>
      </c>
      <c r="I20" s="9">
        <v>1</v>
      </c>
      <c r="J20" s="9">
        <v>0.833333333333333</v>
      </c>
      <c r="K20" s="9">
        <v>0.909090909090909</v>
      </c>
      <c r="L20" s="9">
        <v>0.2</v>
      </c>
      <c r="M20" s="9">
        <v>0.8</v>
      </c>
      <c r="N20" s="9">
        <v>0.9</v>
      </c>
    </row>
    <row r="21" s="2" customFormat="1" spans="1:14">
      <c r="A21" s="10">
        <v>99</v>
      </c>
      <c r="B21" s="11">
        <v>99</v>
      </c>
      <c r="C21" s="11">
        <v>0.862016797065735</v>
      </c>
      <c r="D21" s="11">
        <v>0.0384888648986816</v>
      </c>
      <c r="E21" s="11">
        <v>10</v>
      </c>
      <c r="F21" s="11">
        <v>5</v>
      </c>
      <c r="G21" s="11">
        <v>0</v>
      </c>
      <c r="H21" s="11">
        <v>5</v>
      </c>
      <c r="I21" s="11">
        <v>1</v>
      </c>
      <c r="J21" s="11">
        <v>0.666666666666667</v>
      </c>
      <c r="K21" s="11">
        <v>0.8</v>
      </c>
      <c r="L21" s="11">
        <v>0.5</v>
      </c>
      <c r="M21" s="11">
        <v>0.5</v>
      </c>
      <c r="N21" s="11">
        <v>0.75</v>
      </c>
    </row>
    <row r="22" spans="1:14">
      <c r="A22" s="6">
        <v>48</v>
      </c>
      <c r="B22" s="7">
        <v>48</v>
      </c>
      <c r="C22" s="7">
        <v>0.880075216293335</v>
      </c>
      <c r="D22" s="7">
        <v>0.114109992980957</v>
      </c>
      <c r="E22" s="7">
        <v>10</v>
      </c>
      <c r="F22" s="7">
        <v>5</v>
      </c>
      <c r="G22" s="7">
        <v>0</v>
      </c>
      <c r="H22" s="7">
        <v>5</v>
      </c>
      <c r="I22" s="7">
        <v>1</v>
      </c>
      <c r="J22" s="7">
        <v>0.666666666666667</v>
      </c>
      <c r="K22" s="7">
        <v>0.8</v>
      </c>
      <c r="L22" s="7">
        <v>0.5</v>
      </c>
      <c r="M22" s="7">
        <v>0.5</v>
      </c>
      <c r="N22" s="7">
        <v>0.75</v>
      </c>
    </row>
    <row r="23" s="1" customFormat="1" spans="1:14">
      <c r="A23" s="8">
        <v>80</v>
      </c>
      <c r="B23" s="9">
        <v>80</v>
      </c>
      <c r="C23" s="9">
        <v>0.909982204437256</v>
      </c>
      <c r="D23" s="9">
        <v>0.198383212089539</v>
      </c>
      <c r="E23" s="9">
        <v>10</v>
      </c>
      <c r="F23" s="9">
        <v>9</v>
      </c>
      <c r="G23" s="9">
        <v>0</v>
      </c>
      <c r="H23" s="9">
        <v>1</v>
      </c>
      <c r="I23" s="9">
        <v>1</v>
      </c>
      <c r="J23" s="9">
        <v>0.526315789473684</v>
      </c>
      <c r="K23" s="9">
        <v>0.689655172413793</v>
      </c>
      <c r="L23" s="9">
        <v>0.9</v>
      </c>
      <c r="M23" s="9">
        <v>0.1</v>
      </c>
      <c r="N23" s="9">
        <v>0.55</v>
      </c>
    </row>
    <row r="24" spans="3:14">
      <c r="C24" s="5">
        <f>AVERAGE(C2:C23)</f>
        <v>0.722767428918318</v>
      </c>
      <c r="D24" s="5">
        <f>AVERAGE(D2:D23)</f>
        <v>0.076770386912606</v>
      </c>
      <c r="J24" s="5">
        <f>AVERAGE(J2:J23)</f>
        <v>0.625201176962013</v>
      </c>
      <c r="K24" s="5">
        <f>AVERAGE(K2:K23)</f>
        <v>0.766059581890303</v>
      </c>
      <c r="L24" s="5">
        <f>AVERAGE(L2:L23)</f>
        <v>0.613636363636364</v>
      </c>
      <c r="M24" s="5">
        <f>AVERAGE(M2:M23)</f>
        <v>0.381818181818182</v>
      </c>
      <c r="N24" s="5">
        <f>AVERAGE(N2:N23)</f>
        <v>0.690909090909091</v>
      </c>
    </row>
    <row r="26" spans="3:12">
      <c r="C26" s="12" t="s">
        <v>13</v>
      </c>
      <c r="D26" s="5" t="s">
        <v>14</v>
      </c>
      <c r="E26" s="5"/>
      <c r="H26" s="12" t="s">
        <v>13</v>
      </c>
      <c r="I26" s="5" t="s">
        <v>14</v>
      </c>
      <c r="J26" s="13" t="s">
        <v>26</v>
      </c>
      <c r="K26" s="14"/>
      <c r="L26" s="14"/>
    </row>
    <row r="27" s="14" customFormat="1" spans="3:10">
      <c r="C27" s="13" t="s">
        <v>27</v>
      </c>
      <c r="D27" s="13">
        <f>COUNTIF(C2:C23,"&lt;0.399")-COUNTIF(C2:C23,"&lt;0.385")</f>
        <v>0</v>
      </c>
      <c r="E27" s="13"/>
      <c r="H27" s="13" t="s">
        <v>28</v>
      </c>
      <c r="I27" s="13">
        <f>COUNTIF(C2:C23,"&lt;0.402")-COUNTIF(C2:C23,"&lt;0.385")</f>
        <v>0</v>
      </c>
      <c r="J27" s="15"/>
    </row>
    <row r="28" spans="3:13">
      <c r="C28" s="5" t="s">
        <v>29</v>
      </c>
      <c r="D28" s="5">
        <f>COUNTIF(C2:C23,"&lt;0.413")-COUNTIF(C2:C23,"&lt;0.399")</f>
        <v>0</v>
      </c>
      <c r="E28" s="5"/>
      <c r="H28" s="5" t="s">
        <v>30</v>
      </c>
      <c r="I28" s="5">
        <f>COUNTIF(C2:C23,"&lt;0.419")-COUNTIF(C2:C23,"&lt;0.402")</f>
        <v>0</v>
      </c>
      <c r="J28" s="15">
        <v>0.04</v>
      </c>
      <c r="K28" s="14">
        <v>-20</v>
      </c>
      <c r="L28" s="14">
        <v>480</v>
      </c>
      <c r="M28" s="14">
        <v>24</v>
      </c>
    </row>
    <row r="29" s="14" customFormat="1" spans="3:13">
      <c r="C29" s="13" t="s">
        <v>31</v>
      </c>
      <c r="D29" s="13">
        <f>COUNTIF(C2:C23,"&lt;0.427")-COUNTIF(C2:C23,"&lt;0.413")</f>
        <v>0</v>
      </c>
      <c r="E29" s="13">
        <v>3</v>
      </c>
      <c r="F29" s="13">
        <v>2</v>
      </c>
      <c r="H29" s="13" t="s">
        <v>32</v>
      </c>
      <c r="I29" s="13">
        <f>COUNTIF(C2:C23,"&lt;0.436")-COUNTIF(C2:C23,"&lt;0.419")</f>
        <v>0</v>
      </c>
      <c r="J29" s="15">
        <v>0.08</v>
      </c>
      <c r="K29" s="14">
        <v>-40</v>
      </c>
      <c r="L29" s="14">
        <v>460</v>
      </c>
      <c r="M29" s="14">
        <v>23</v>
      </c>
    </row>
    <row r="30" s="14" customFormat="1" spans="3:13">
      <c r="C30" s="13" t="s">
        <v>33</v>
      </c>
      <c r="D30" s="13">
        <f>COUNTIF(C2:C23,"&lt;0.441")-COUNTIF(C2:C23,"&lt;0.427")</f>
        <v>0</v>
      </c>
      <c r="E30" s="13">
        <v>5</v>
      </c>
      <c r="F30" s="13">
        <v>5</v>
      </c>
      <c r="H30" s="13" t="s">
        <v>34</v>
      </c>
      <c r="I30" s="13">
        <f>COUNTIF(C2:C23,"&lt;0.453")-COUNTIF(C2:C23,"&lt;0.436")</f>
        <v>0</v>
      </c>
      <c r="J30" s="15">
        <v>0.12</v>
      </c>
      <c r="K30" s="14">
        <v>-60</v>
      </c>
      <c r="L30" s="14">
        <v>440</v>
      </c>
      <c r="M30" s="14">
        <v>22</v>
      </c>
    </row>
    <row r="31" s="14" customFormat="1" spans="3:13">
      <c r="C31" s="13" t="s">
        <v>35</v>
      </c>
      <c r="D31" s="13">
        <f>COUNTIF(C2:C23,"&lt;0.455")-COUNTIF(C2:C23,"&lt;0.441")</f>
        <v>0</v>
      </c>
      <c r="E31" s="13">
        <v>9</v>
      </c>
      <c r="F31" s="13">
        <v>7</v>
      </c>
      <c r="H31" s="13" t="s">
        <v>36</v>
      </c>
      <c r="I31" s="13">
        <f>COUNTIF(C2:C23,"&lt;0.47")-COUNTIF(C2:C23,"&lt;0.453")</f>
        <v>0</v>
      </c>
      <c r="J31" s="15">
        <v>0.16</v>
      </c>
      <c r="K31" s="18">
        <v>-80</v>
      </c>
      <c r="L31" s="18">
        <v>420</v>
      </c>
      <c r="M31" s="14">
        <v>21</v>
      </c>
    </row>
    <row r="32" s="14" customFormat="1" spans="3:9">
      <c r="C32" s="13" t="s">
        <v>37</v>
      </c>
      <c r="D32" s="13">
        <f>COUNTIF(C2:C23,"&lt;0.469")-COUNTIF(C2:C23,"&lt;0.455")</f>
        <v>0</v>
      </c>
      <c r="E32" s="13">
        <v>5</v>
      </c>
      <c r="F32" s="13">
        <v>5</v>
      </c>
      <c r="H32" s="13" t="s">
        <v>38</v>
      </c>
      <c r="I32" s="13">
        <f>COUNTIF(C2:C23,"&lt;0.487")-COUNTIF(C2:C23,"&lt;0.47")</f>
        <v>0</v>
      </c>
    </row>
    <row r="33" s="14" customFormat="1" spans="3:9">
      <c r="C33" s="13" t="s">
        <v>39</v>
      </c>
      <c r="D33" s="13">
        <f>COUNTIF(C2:C23,"&lt;0.483")-COUNTIF(C2:C23,"&lt;0.469")</f>
        <v>0</v>
      </c>
      <c r="E33" s="13">
        <v>3</v>
      </c>
      <c r="F33" s="13">
        <v>2</v>
      </c>
      <c r="H33" s="13" t="s">
        <v>40</v>
      </c>
      <c r="I33" s="13">
        <f>COUNTIF(C2:C23,"&lt;0.504")-COUNTIF(C2:C23,"&lt;0.487")</f>
        <v>0</v>
      </c>
    </row>
    <row r="34" spans="3:11">
      <c r="C34" s="5" t="s">
        <v>41</v>
      </c>
      <c r="D34" s="5">
        <f>COUNTIF(C2:C23,"&lt;0.497")-COUNTIF(C2:C23,"&lt;0.483")</f>
        <v>0</v>
      </c>
      <c r="E34" s="5"/>
      <c r="H34" s="5" t="s">
        <v>42</v>
      </c>
      <c r="I34" s="5">
        <f>COUNTIF(C2:C23,"&lt;0.521")-COUNTIF(C2:C23,"&lt;0.504")</f>
        <v>0</v>
      </c>
      <c r="J34" s="5">
        <v>0.57</v>
      </c>
      <c r="K34" s="5">
        <v>0.041</v>
      </c>
    </row>
    <row r="35" spans="3:11">
      <c r="C35" s="5" t="s">
        <v>43</v>
      </c>
      <c r="D35" s="5">
        <f>COUNTIF(C2:C23,"&lt;0.511")-COUNTIF(C2:C23,"&lt;0.497")</f>
        <v>0</v>
      </c>
      <c r="E35" s="5"/>
      <c r="H35" s="5" t="s">
        <v>44</v>
      </c>
      <c r="I35" s="5">
        <f>COUNTIF(C2:C23,"&lt;0.538")-COUNTIF(C2:C23,"&lt;0.521")</f>
        <v>0</v>
      </c>
      <c r="J35" s="5">
        <v>0.725</v>
      </c>
      <c r="K35" s="5">
        <v>0.076</v>
      </c>
    </row>
    <row r="36" s="3" customFormat="1" spans="3:11">
      <c r="C36" s="16" t="s">
        <v>45</v>
      </c>
      <c r="D36" s="16">
        <f>COUNTIF(C2:C23,"&lt;0.525")-COUNTIF(C2:C23,"&lt;0.511")</f>
        <v>0</v>
      </c>
      <c r="E36" s="16"/>
      <c r="H36" s="16" t="s">
        <v>46</v>
      </c>
      <c r="I36" s="16">
        <f>COUNTIF(C2:C23,"&lt;0.555")-COUNTIF(C2:C23,"&lt;0.538")</f>
        <v>1</v>
      </c>
      <c r="J36" s="16">
        <v>0.801</v>
      </c>
      <c r="K36" s="16">
        <v>0.094</v>
      </c>
    </row>
    <row r="37" spans="3:9">
      <c r="C37" s="5" t="s">
        <v>47</v>
      </c>
      <c r="D37" s="5">
        <f>COUNTIF(C2:C23,"&lt;0.539")-COUNTIF(C2:C23,"&lt;0.525")</f>
        <v>0</v>
      </c>
      <c r="E37" s="5"/>
      <c r="H37" s="5" t="s">
        <v>48</v>
      </c>
      <c r="I37" s="5">
        <f>COUNTIF(C2:C23,"&lt;0.572")-COUNTIF(C2:C23,"&lt;0.555")</f>
        <v>1</v>
      </c>
    </row>
    <row r="38" spans="3:9">
      <c r="C38" s="5" t="s">
        <v>49</v>
      </c>
      <c r="D38" s="5">
        <f>COUNTIF(C2:C24,"&lt;0.553")-COUNTIF(C2:C24,"&lt;0.539")</f>
        <v>1</v>
      </c>
      <c r="H38" s="5" t="s">
        <v>50</v>
      </c>
      <c r="I38" s="5">
        <f>COUNTIF(C2:C23,"&lt;0.589")-COUNTIF(C2:C23,"&lt;0.572")</f>
        <v>1</v>
      </c>
    </row>
    <row r="39" spans="3:9">
      <c r="C39" s="5" t="s">
        <v>51</v>
      </c>
      <c r="D39" s="5">
        <f>COUNTIF(C2:C24,"&lt;0.567")-COUNTIF(C2:C24,"&lt;0.553")</f>
        <v>0</v>
      </c>
      <c r="H39" s="5" t="s">
        <v>52</v>
      </c>
      <c r="I39" s="5">
        <f>COUNTIF(C2:C23,"&lt;0.606")-COUNTIF(C2:C23,"&lt;0.589")</f>
        <v>1</v>
      </c>
    </row>
    <row r="40" spans="3:9">
      <c r="C40" s="5" t="s">
        <v>53</v>
      </c>
      <c r="D40" s="5">
        <f>COUNTIF(C2:C24,"&lt;0.581")-COUNTIF(C2:C24,"&lt;0.567")</f>
        <v>2</v>
      </c>
      <c r="H40" s="5" t="s">
        <v>54</v>
      </c>
      <c r="I40" s="5">
        <f>COUNTIF(C2:C23,"&lt;0.623")-COUNTIF(C2:C23,"&lt;0.606")</f>
        <v>1</v>
      </c>
    </row>
    <row r="41" spans="3:9">
      <c r="C41" s="5" t="s">
        <v>55</v>
      </c>
      <c r="D41" s="5">
        <f>COUNTIF(C2:C24,"&lt;0.595")-COUNTIF(C2:C24,"&lt;0.581")</f>
        <v>1</v>
      </c>
      <c r="H41" s="5" t="s">
        <v>56</v>
      </c>
      <c r="I41" s="5">
        <f>COUNTIF(C2:C23,"&lt;0.64")-COUNTIF(C2:C23,"&lt;0.623")</f>
        <v>1</v>
      </c>
    </row>
    <row r="42" spans="3:9">
      <c r="C42" s="5" t="s">
        <v>57</v>
      </c>
      <c r="D42" s="5">
        <f>COUNTIF(C2:C24,"&lt;0.609")-COUNTIF(C2:C24,"&lt;0.595")</f>
        <v>1</v>
      </c>
      <c r="H42" s="5" t="s">
        <v>58</v>
      </c>
      <c r="I42" s="5">
        <f>COUNTIF(C2:C23,"&lt;0.657")-COUNTIF(C2:C23,"&lt;0.64")</f>
        <v>1</v>
      </c>
    </row>
    <row r="43" spans="3:9">
      <c r="C43" s="5" t="s">
        <v>59</v>
      </c>
      <c r="D43" s="5">
        <f>COUNTIF(C2:C24,"&lt;0.623")-COUNTIF(C2:C24,"&lt;0.609")</f>
        <v>0</v>
      </c>
      <c r="H43" s="5" t="s">
        <v>60</v>
      </c>
      <c r="I43" s="5">
        <f>COUNTIF(C2:C23,"&lt;0.674")-COUNTIF(C2:C23,"&lt;0.657")</f>
        <v>1</v>
      </c>
    </row>
    <row r="44" spans="3:9">
      <c r="C44" s="5" t="s">
        <v>61</v>
      </c>
      <c r="D44" s="5">
        <f>COUNTIF(C2:C24,"&lt;0.637")-COUNTIF(C2:C24,"&lt;0.623")</f>
        <v>1</v>
      </c>
      <c r="H44" s="5" t="s">
        <v>62</v>
      </c>
      <c r="I44" s="5">
        <f>COUNTIF(C2:C23,"&lt;0.691")-COUNTIF(C2:C23,"&lt;0.674")</f>
        <v>1</v>
      </c>
    </row>
    <row r="45" spans="3:9">
      <c r="C45" s="5" t="s">
        <v>63</v>
      </c>
      <c r="D45" s="5">
        <f>COUNTIF(C2:C24,"&lt;0.651")-COUNTIF(C2:C24,"&lt;0.637")</f>
        <v>0</v>
      </c>
      <c r="H45" s="5" t="s">
        <v>64</v>
      </c>
      <c r="I45" s="5">
        <f>COUNTIF(C2:C23,"&lt;0.708")-COUNTIF(C2:C23,"&lt;0.691")</f>
        <v>1</v>
      </c>
    </row>
    <row r="46" spans="3:9">
      <c r="C46" s="5" t="s">
        <v>65</v>
      </c>
      <c r="D46" s="5">
        <f>COUNTIF(C2:C24,"&lt;0.665")-COUNTIF(C2:C24,"&lt;0.651")</f>
        <v>2</v>
      </c>
      <c r="H46" s="5" t="s">
        <v>66</v>
      </c>
      <c r="I46" s="5">
        <f>COUNTIF(C2:C23,"&lt;0.725")-COUNTIF(C2:C23,"&lt;0.708")</f>
        <v>1</v>
      </c>
    </row>
    <row r="47" s="4" customFormat="1" spans="3:9">
      <c r="C47" s="17" t="s">
        <v>67</v>
      </c>
      <c r="D47" s="17">
        <f>COUNTIF(C2:C24,"&lt;0.679")-COUNTIF(C2:C24,"&lt;0.665")</f>
        <v>0</v>
      </c>
      <c r="H47" s="17" t="s">
        <v>68</v>
      </c>
      <c r="I47" s="17">
        <f>COUNTIF(C2:C23,"&lt;0.742")-COUNTIF(C2:C23,"&lt;0.725")</f>
        <v>1</v>
      </c>
    </row>
    <row r="48" spans="3:9">
      <c r="C48" s="5" t="s">
        <v>69</v>
      </c>
      <c r="D48" s="5">
        <f>COUNTIF(C2:C24,"&lt;0.693")-COUNTIF(C2:C24,"&lt;0.679")</f>
        <v>1</v>
      </c>
      <c r="H48" s="5" t="s">
        <v>70</v>
      </c>
      <c r="I48" s="5">
        <f>COUNTIF(C2:C23,"&lt;0.759")-COUNTIF(C2:C23,"&lt;0.742")</f>
        <v>1</v>
      </c>
    </row>
    <row r="49" spans="3:9">
      <c r="C49" s="5" t="s">
        <v>71</v>
      </c>
      <c r="D49" s="5">
        <f>COUNTIF(C2:C24,"&lt;0.707")-COUNTIF(C2:C24,"&lt;0.693")</f>
        <v>1</v>
      </c>
      <c r="H49" s="5" t="s">
        <v>72</v>
      </c>
      <c r="I49" s="5">
        <f>COUNTIF(C2:C23,"&lt;0.776")-COUNTIF(C2:C23,"&lt;0.759")</f>
        <v>1</v>
      </c>
    </row>
    <row r="50" spans="3:9">
      <c r="C50" s="5" t="s">
        <v>73</v>
      </c>
      <c r="D50" s="5">
        <f>COUNTIF(C2:C24,"&lt;0.721")-COUNTIF(C2:C24,"&lt;0.707")</f>
        <v>1</v>
      </c>
      <c r="H50" s="5" t="s">
        <v>74</v>
      </c>
      <c r="I50" s="5">
        <f>COUNTIF(C2:C23,"&lt;0.793")-COUNTIF(C2:C23,"&lt;0.776")</f>
        <v>1</v>
      </c>
    </row>
    <row r="51" spans="3:9">
      <c r="C51" s="5" t="s">
        <v>75</v>
      </c>
      <c r="D51" s="5">
        <f>COUNTIF(C2:C24,"&lt;0.735")-COUNTIF(C2:C24,"&lt;0.721")</f>
        <v>2</v>
      </c>
      <c r="H51" s="5" t="s">
        <v>76</v>
      </c>
      <c r="I51" s="5">
        <f>COUNTIF(C2:C23,"&lt;0.81")-COUNTIF(C2:C23,"&lt;0.793")</f>
        <v>1</v>
      </c>
    </row>
    <row r="52" spans="3:9">
      <c r="C52" s="5" t="s">
        <v>77</v>
      </c>
      <c r="D52" s="5">
        <f>COUNTIF(C2:C24,"&lt;0.749")-COUNTIF(C2:C24,"&lt;0.735")</f>
        <v>1</v>
      </c>
      <c r="H52" s="5" t="s">
        <v>85</v>
      </c>
      <c r="I52" s="5">
        <f>COUNTIF(C2:C23,"&lt;0.827")-COUNTIF(C2:C23,"&lt;0.81")</f>
        <v>1</v>
      </c>
    </row>
    <row r="53" spans="3:9">
      <c r="C53" s="5" t="s">
        <v>78</v>
      </c>
      <c r="D53" s="5">
        <f>COUNTIF(C2:C24,"&lt;0.763")-COUNTIF(C2:C24,"&lt;0.749")</f>
        <v>0</v>
      </c>
      <c r="H53" s="5" t="s">
        <v>86</v>
      </c>
      <c r="I53" s="5">
        <f>COUNTIF(C2:C23,"&lt;0.844")-COUNTIF(C2:C23,"&lt;0.827")</f>
        <v>1</v>
      </c>
    </row>
    <row r="54" spans="3:9">
      <c r="C54" s="5" t="s">
        <v>79</v>
      </c>
      <c r="D54" s="5">
        <f>COUNTIF(C2:C24,"&lt;0.777")-COUNTIF(C2:C24,"&lt;0.763")</f>
        <v>1</v>
      </c>
      <c r="H54" s="5" t="s">
        <v>87</v>
      </c>
      <c r="I54" s="5">
        <f>COUNTIF(C2:C23,"&lt;0.861")-COUNTIF(C2:C23,"&lt;0.844")</f>
        <v>1</v>
      </c>
    </row>
    <row r="55" spans="3:9">
      <c r="C55" s="5" t="s">
        <v>80</v>
      </c>
      <c r="D55" s="5">
        <f>COUNTIF(C2:C24,"&lt;0.791")-COUNTIF(C2:C24,"&lt;0.777")</f>
        <v>1</v>
      </c>
      <c r="H55" s="5" t="s">
        <v>88</v>
      </c>
      <c r="I55" s="5">
        <f>COUNTIF(C2:C23,"&lt;0.878")-COUNTIF(C2:C23,"&lt;0.861")</f>
        <v>1</v>
      </c>
    </row>
    <row r="56" spans="3:9">
      <c r="C56" s="5" t="s">
        <v>81</v>
      </c>
      <c r="D56" s="5">
        <f>COUNTIF(C2:C24,"&lt;0.805")-COUNTIF(C2:C24,"&lt;0.791")</f>
        <v>0</v>
      </c>
      <c r="H56" s="5" t="s">
        <v>89</v>
      </c>
      <c r="I56" s="5">
        <f>COUNTIF(C2:C23,"&lt;0.895")-COUNTIF(C2:C23,"&lt;0.878")</f>
        <v>1</v>
      </c>
    </row>
    <row r="57" spans="3:9">
      <c r="C57" s="5" t="s">
        <v>82</v>
      </c>
      <c r="D57" s="5">
        <f>COUNTIF(C2:C24,"&lt;0.819")-COUNTIF(C2:C24,"&lt;0.805")</f>
        <v>2</v>
      </c>
      <c r="H57" s="5" t="s">
        <v>90</v>
      </c>
      <c r="I57" s="5">
        <f>COUNTIF(C2:C23,"&lt;0.912")-COUNTIF(C2:C23,"&lt;0.895")</f>
        <v>1</v>
      </c>
    </row>
    <row r="58" spans="3:9">
      <c r="C58" s="5" t="s">
        <v>83</v>
      </c>
      <c r="D58" s="5">
        <f>COUNTIF(C2:C24,"&lt;0.833")-COUNTIF(C2:C24,"&lt;0.819")</f>
        <v>1</v>
      </c>
      <c r="H58" s="5" t="s">
        <v>91</v>
      </c>
      <c r="I58" s="5">
        <f>COUNTIF(C2:C23,"&lt;0.929")-COUNTIF(C2:C23,"&lt;0.912")</f>
        <v>0</v>
      </c>
    </row>
    <row r="59" spans="3:9">
      <c r="C59" s="5" t="s">
        <v>84</v>
      </c>
      <c r="D59" s="5">
        <f>COUNTIF(C2:C23,"&lt;0.847")-COUNTIF(C2:C23,"&lt;0.833")</f>
        <v>0</v>
      </c>
      <c r="H59" s="5" t="s">
        <v>92</v>
      </c>
      <c r="I59" s="5">
        <f>COUNTIF(C2:C23,"&lt;0.946")-COUNTIF(C2:C23,"&lt;0.929")</f>
        <v>0</v>
      </c>
    </row>
    <row r="60" s="3" customFormat="1" spans="8:9">
      <c r="H60" s="16" t="s">
        <v>93</v>
      </c>
      <c r="I60" s="16">
        <f>COUNTIF(C2:C23,"&lt;0.963")-COUNTIF(C2:C23,"&lt;0.946")</f>
        <v>0</v>
      </c>
    </row>
    <row r="61" spans="8:9">
      <c r="H61" s="5" t="s">
        <v>94</v>
      </c>
      <c r="I61" s="5">
        <f>COUNTIF(C2:C23,"&lt;0.98")-COUNTIF(C2:C23,"&lt;0.963")</f>
        <v>0</v>
      </c>
    </row>
    <row r="62" spans="8:9">
      <c r="H62" s="5" t="s">
        <v>95</v>
      </c>
      <c r="I62" s="5">
        <f>COUNTIF(C2:C23,"&lt;0.997")-COUNTIF(C2:C23,"&lt;0.98")</f>
        <v>0</v>
      </c>
    </row>
  </sheetData>
  <pageMargins left="0.75" right="0.75" top="1" bottom="1" header="0.5" footer="0.5"/>
  <headerFooter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1"/>
  <sheetViews>
    <sheetView topLeftCell="A22" workbookViewId="0">
      <selection activeCell="H36" sqref="H36:I56"/>
    </sheetView>
  </sheetViews>
  <sheetFormatPr defaultColWidth="9" defaultRowHeight="13.5"/>
  <cols>
    <col min="3" max="4" width="17.625" customWidth="1"/>
    <col min="8" max="9" width="17.375" customWidth="1"/>
    <col min="10" max="11" width="12.625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="1" customFormat="1" spans="1:14">
      <c r="A2" s="8">
        <v>28</v>
      </c>
      <c r="B2" s="9">
        <v>28</v>
      </c>
      <c r="C2" s="9">
        <v>0.567909240722656</v>
      </c>
      <c r="D2" s="9">
        <v>0.0131438970565796</v>
      </c>
      <c r="E2" s="9">
        <v>10</v>
      </c>
      <c r="F2" s="9">
        <v>6</v>
      </c>
      <c r="G2" s="9">
        <v>0</v>
      </c>
      <c r="H2" s="9">
        <v>4</v>
      </c>
      <c r="I2" s="9">
        <v>1</v>
      </c>
      <c r="J2" s="9">
        <v>0.625</v>
      </c>
      <c r="K2" s="9">
        <v>0.769230769230769</v>
      </c>
      <c r="L2" s="9">
        <v>0.6</v>
      </c>
      <c r="M2" s="9">
        <v>0.4</v>
      </c>
      <c r="N2" s="9">
        <v>0.7</v>
      </c>
    </row>
    <row r="3" spans="1:14">
      <c r="A3" s="6">
        <v>12</v>
      </c>
      <c r="B3" s="7">
        <v>12</v>
      </c>
      <c r="C3" s="7">
        <v>0.578823804855347</v>
      </c>
      <c r="D3" s="7">
        <v>0.00784742832183838</v>
      </c>
      <c r="E3" s="7">
        <v>10</v>
      </c>
      <c r="F3" s="7">
        <v>7</v>
      </c>
      <c r="G3" s="7">
        <v>0</v>
      </c>
      <c r="H3" s="7">
        <v>3</v>
      </c>
      <c r="I3" s="7">
        <v>1</v>
      </c>
      <c r="J3" s="7">
        <v>0.588235294117647</v>
      </c>
      <c r="K3" s="7">
        <v>0.740740740740741</v>
      </c>
      <c r="L3" s="7">
        <v>0.7</v>
      </c>
      <c r="M3" s="7">
        <v>0.3</v>
      </c>
      <c r="N3" s="7">
        <v>0.65</v>
      </c>
    </row>
    <row r="4" s="14" customFormat="1" spans="1:14">
      <c r="A4" s="19">
        <v>69</v>
      </c>
      <c r="B4" s="20">
        <v>69</v>
      </c>
      <c r="C4" s="20">
        <v>0.590951204299927</v>
      </c>
      <c r="D4" s="20">
        <v>0.0433201789855957</v>
      </c>
      <c r="E4" s="20">
        <v>10</v>
      </c>
      <c r="F4" s="20">
        <v>6</v>
      </c>
      <c r="G4" s="20">
        <v>0</v>
      </c>
      <c r="H4" s="20">
        <v>4</v>
      </c>
      <c r="I4" s="20">
        <v>1</v>
      </c>
      <c r="J4" s="20">
        <v>0.625</v>
      </c>
      <c r="K4" s="20">
        <v>0.769230769230769</v>
      </c>
      <c r="L4" s="20">
        <v>0.6</v>
      </c>
      <c r="M4" s="20">
        <v>0.4</v>
      </c>
      <c r="N4" s="20">
        <v>0.7</v>
      </c>
    </row>
    <row r="5" spans="1:14">
      <c r="A5" s="6">
        <v>19</v>
      </c>
      <c r="B5" s="7">
        <v>19</v>
      </c>
      <c r="C5" s="7">
        <v>0.606020212173462</v>
      </c>
      <c r="D5" s="7">
        <v>0.0171260833740234</v>
      </c>
      <c r="E5" s="7">
        <v>10</v>
      </c>
      <c r="F5" s="7">
        <v>5</v>
      </c>
      <c r="G5" s="7">
        <v>0</v>
      </c>
      <c r="H5" s="7">
        <v>5</v>
      </c>
      <c r="I5" s="7">
        <v>1</v>
      </c>
      <c r="J5" s="7">
        <v>0.666666666666667</v>
      </c>
      <c r="K5" s="7">
        <v>0.8</v>
      </c>
      <c r="L5" s="7">
        <v>0.5</v>
      </c>
      <c r="M5" s="7">
        <v>0.5</v>
      </c>
      <c r="N5" s="7">
        <v>0.75</v>
      </c>
    </row>
    <row r="6" spans="1:14">
      <c r="A6" s="6">
        <v>62</v>
      </c>
      <c r="B6" s="7">
        <v>62</v>
      </c>
      <c r="C6" s="7">
        <v>0.626335144042969</v>
      </c>
      <c r="D6" s="7">
        <v>0.0125883817672729</v>
      </c>
      <c r="E6" s="7">
        <v>10</v>
      </c>
      <c r="F6" s="7">
        <v>8</v>
      </c>
      <c r="G6" s="7">
        <v>0</v>
      </c>
      <c r="H6" s="7">
        <v>2</v>
      </c>
      <c r="I6" s="7">
        <v>1</v>
      </c>
      <c r="J6" s="7">
        <v>0.555555555555556</v>
      </c>
      <c r="K6" s="7">
        <v>0.714285714285714</v>
      </c>
      <c r="L6" s="7">
        <v>0.8</v>
      </c>
      <c r="M6" s="7">
        <v>0.2</v>
      </c>
      <c r="N6" s="7">
        <v>0.6</v>
      </c>
    </row>
    <row r="7" s="1" customFormat="1" spans="1:14">
      <c r="A7" s="8">
        <v>3</v>
      </c>
      <c r="B7" s="9">
        <v>3</v>
      </c>
      <c r="C7" s="9">
        <v>0.65697968006134</v>
      </c>
      <c r="D7" s="9">
        <v>0.0191965103149414</v>
      </c>
      <c r="E7" s="9">
        <v>10</v>
      </c>
      <c r="F7" s="9">
        <v>6</v>
      </c>
      <c r="G7" s="9">
        <v>0</v>
      </c>
      <c r="H7" s="9">
        <v>4</v>
      </c>
      <c r="I7" s="9">
        <v>1</v>
      </c>
      <c r="J7" s="9">
        <v>0.625</v>
      </c>
      <c r="K7" s="9">
        <v>0.769230769230769</v>
      </c>
      <c r="L7" s="9">
        <v>0.6</v>
      </c>
      <c r="M7" s="9">
        <v>0.4</v>
      </c>
      <c r="N7" s="9">
        <v>0.7</v>
      </c>
    </row>
    <row r="8" s="3" customFormat="1" spans="1:14">
      <c r="A8" s="22">
        <v>77</v>
      </c>
      <c r="B8" s="23">
        <v>77</v>
      </c>
      <c r="C8" s="23">
        <v>0.663548707962036</v>
      </c>
      <c r="D8" s="23">
        <v>0.0263123512268066</v>
      </c>
      <c r="E8" s="23">
        <v>10</v>
      </c>
      <c r="F8" s="23">
        <v>7</v>
      </c>
      <c r="G8" s="23">
        <v>0</v>
      </c>
      <c r="H8" s="23">
        <v>3</v>
      </c>
      <c r="I8" s="23">
        <v>1</v>
      </c>
      <c r="J8" s="23">
        <v>0.588235294117647</v>
      </c>
      <c r="K8" s="23">
        <v>0.740740740740741</v>
      </c>
      <c r="L8" s="23">
        <v>0.7</v>
      </c>
      <c r="M8" s="23">
        <v>0.3</v>
      </c>
      <c r="N8" s="23">
        <v>0.65</v>
      </c>
    </row>
    <row r="9" spans="1:14">
      <c r="A9" s="6">
        <v>11</v>
      </c>
      <c r="B9" s="7">
        <v>11</v>
      </c>
      <c r="C9" s="7">
        <v>0.682506084442139</v>
      </c>
      <c r="D9" s="7">
        <v>0.0313220024108887</v>
      </c>
      <c r="E9" s="7">
        <v>10</v>
      </c>
      <c r="F9" s="7">
        <v>6</v>
      </c>
      <c r="G9" s="7">
        <v>0</v>
      </c>
      <c r="H9" s="7">
        <v>4</v>
      </c>
      <c r="I9" s="7">
        <v>1</v>
      </c>
      <c r="J9" s="7">
        <v>0.625</v>
      </c>
      <c r="K9" s="7">
        <v>0.769230769230769</v>
      </c>
      <c r="L9" s="7">
        <v>0.6</v>
      </c>
      <c r="M9" s="7">
        <v>0.4</v>
      </c>
      <c r="N9" s="7">
        <v>0.7</v>
      </c>
    </row>
    <row r="10" s="14" customFormat="1" spans="1:14">
      <c r="A10" s="19">
        <v>57</v>
      </c>
      <c r="B10" s="20">
        <v>57</v>
      </c>
      <c r="C10" s="20">
        <v>0.703205585479736</v>
      </c>
      <c r="D10" s="20">
        <v>0.0240179300308228</v>
      </c>
      <c r="E10" s="20">
        <v>10</v>
      </c>
      <c r="F10" s="20">
        <v>4</v>
      </c>
      <c r="G10" s="20">
        <v>0</v>
      </c>
      <c r="H10" s="20">
        <v>6</v>
      </c>
      <c r="I10" s="20">
        <v>1</v>
      </c>
      <c r="J10" s="20">
        <v>0.714285714285714</v>
      </c>
      <c r="K10" s="20">
        <v>0.833333333333333</v>
      </c>
      <c r="L10" s="20">
        <v>0.4</v>
      </c>
      <c r="M10" s="20">
        <v>0.6</v>
      </c>
      <c r="N10" s="20">
        <v>0.8</v>
      </c>
    </row>
    <row r="11" spans="1:14">
      <c r="A11" s="6">
        <v>84</v>
      </c>
      <c r="B11" s="7">
        <v>84</v>
      </c>
      <c r="C11" s="7">
        <v>0.710006833076477</v>
      </c>
      <c r="D11" s="7">
        <v>0.00908374786376953</v>
      </c>
      <c r="E11" s="7">
        <v>10</v>
      </c>
      <c r="F11" s="7">
        <v>5</v>
      </c>
      <c r="G11" s="7">
        <v>0</v>
      </c>
      <c r="H11" s="7">
        <v>5</v>
      </c>
      <c r="I11" s="7">
        <v>1</v>
      </c>
      <c r="J11" s="7">
        <v>0.666666666666667</v>
      </c>
      <c r="K11" s="7">
        <v>0.8</v>
      </c>
      <c r="L11" s="7">
        <v>0.5</v>
      </c>
      <c r="M11" s="7">
        <v>0.5</v>
      </c>
      <c r="N11" s="7">
        <v>0.75</v>
      </c>
    </row>
    <row r="12" spans="1:14">
      <c r="A12" s="6">
        <v>27</v>
      </c>
      <c r="B12" s="7">
        <v>27</v>
      </c>
      <c r="C12" s="7">
        <v>0.728627681732178</v>
      </c>
      <c r="D12" s="7">
        <v>0.0502829551696777</v>
      </c>
      <c r="E12" s="7">
        <v>10</v>
      </c>
      <c r="F12" s="7">
        <v>6</v>
      </c>
      <c r="G12" s="7">
        <v>0</v>
      </c>
      <c r="H12" s="7">
        <v>4</v>
      </c>
      <c r="I12" s="7">
        <v>1</v>
      </c>
      <c r="J12" s="7">
        <v>0.625</v>
      </c>
      <c r="K12" s="7">
        <v>0.769230769230769</v>
      </c>
      <c r="L12" s="7">
        <v>0.6</v>
      </c>
      <c r="M12" s="7">
        <v>0.4</v>
      </c>
      <c r="N12" s="7">
        <v>0.7</v>
      </c>
    </row>
    <row r="13" customFormat="1" spans="1:14">
      <c r="A13" s="6">
        <v>51</v>
      </c>
      <c r="B13" s="7">
        <v>51</v>
      </c>
      <c r="C13" s="7">
        <v>0.744209051132202</v>
      </c>
      <c r="D13" s="7">
        <v>0.144469022750854</v>
      </c>
      <c r="E13" s="7">
        <v>10</v>
      </c>
      <c r="F13" s="7">
        <v>6</v>
      </c>
      <c r="G13" s="7">
        <v>0</v>
      </c>
      <c r="H13" s="7">
        <v>4</v>
      </c>
      <c r="I13" s="7">
        <v>1</v>
      </c>
      <c r="J13" s="7">
        <v>0.625</v>
      </c>
      <c r="K13" s="7">
        <v>0.769230769230769</v>
      </c>
      <c r="L13" s="7">
        <v>0.6</v>
      </c>
      <c r="M13" s="7">
        <v>0.4</v>
      </c>
      <c r="N13" s="7">
        <v>0.7</v>
      </c>
    </row>
    <row r="14" s="1" customFormat="1" spans="1:14">
      <c r="A14" s="8">
        <v>52</v>
      </c>
      <c r="B14" s="9">
        <v>52</v>
      </c>
      <c r="C14" s="9">
        <v>0.76999843120575</v>
      </c>
      <c r="D14" s="9">
        <v>0.212963461875915</v>
      </c>
      <c r="E14" s="9">
        <v>10</v>
      </c>
      <c r="F14" s="9">
        <v>6</v>
      </c>
      <c r="G14" s="9">
        <v>0</v>
      </c>
      <c r="H14" s="9">
        <v>4</v>
      </c>
      <c r="I14" s="9">
        <v>1</v>
      </c>
      <c r="J14" s="9">
        <v>0.625</v>
      </c>
      <c r="K14" s="9">
        <v>0.769230769230769</v>
      </c>
      <c r="L14" s="9">
        <v>0.6</v>
      </c>
      <c r="M14" s="9">
        <v>0.4</v>
      </c>
      <c r="N14" s="9">
        <v>0.7</v>
      </c>
    </row>
    <row r="15" customFormat="1" spans="1:14">
      <c r="A15" s="6">
        <v>49</v>
      </c>
      <c r="B15" s="7">
        <v>49</v>
      </c>
      <c r="C15" s="7">
        <v>0.783710598945618</v>
      </c>
      <c r="D15" s="7">
        <v>0.189907193183899</v>
      </c>
      <c r="E15" s="7">
        <v>10</v>
      </c>
      <c r="F15" s="7">
        <v>6</v>
      </c>
      <c r="G15" s="7">
        <v>0</v>
      </c>
      <c r="H15" s="7">
        <v>4</v>
      </c>
      <c r="I15" s="7">
        <v>1</v>
      </c>
      <c r="J15" s="7">
        <v>0.625</v>
      </c>
      <c r="K15" s="7">
        <v>0.769230769230769</v>
      </c>
      <c r="L15" s="7">
        <v>0.6</v>
      </c>
      <c r="M15" s="7">
        <v>0.4</v>
      </c>
      <c r="N15" s="7">
        <v>0.7</v>
      </c>
    </row>
    <row r="16" s="1" customFormat="1" spans="1:14">
      <c r="A16" s="8">
        <v>90</v>
      </c>
      <c r="B16" s="9">
        <v>90</v>
      </c>
      <c r="C16" s="9">
        <v>0.805208325386047</v>
      </c>
      <c r="D16" s="9">
        <v>0.158805131912231</v>
      </c>
      <c r="E16" s="9">
        <v>9</v>
      </c>
      <c r="F16" s="9">
        <v>7</v>
      </c>
      <c r="G16" s="9">
        <v>1</v>
      </c>
      <c r="H16" s="9">
        <v>3</v>
      </c>
      <c r="I16" s="9">
        <v>0.9</v>
      </c>
      <c r="J16" s="9">
        <v>0.5625</v>
      </c>
      <c r="K16" s="9">
        <v>0.692307692307692</v>
      </c>
      <c r="L16" s="9">
        <v>0.7</v>
      </c>
      <c r="M16" s="9">
        <v>0.2</v>
      </c>
      <c r="N16" s="9">
        <v>0.6</v>
      </c>
    </row>
    <row r="17" s="14" customFormat="1" spans="1:14">
      <c r="A17" s="19">
        <v>26</v>
      </c>
      <c r="B17" s="20">
        <v>26</v>
      </c>
      <c r="C17" s="20">
        <v>0.814105629920959</v>
      </c>
      <c r="D17" s="20">
        <v>0.123190999031067</v>
      </c>
      <c r="E17" s="20">
        <v>10</v>
      </c>
      <c r="F17" s="20">
        <v>9</v>
      </c>
      <c r="G17" s="20">
        <v>0</v>
      </c>
      <c r="H17" s="20">
        <v>1</v>
      </c>
      <c r="I17" s="20">
        <v>1</v>
      </c>
      <c r="J17" s="20">
        <v>0.526315789473684</v>
      </c>
      <c r="K17" s="20">
        <v>0.689655172413793</v>
      </c>
      <c r="L17" s="20">
        <v>0.9</v>
      </c>
      <c r="M17" s="20">
        <v>0.1</v>
      </c>
      <c r="N17" s="20">
        <v>0.55</v>
      </c>
    </row>
    <row r="18" customFormat="1" spans="1:14">
      <c r="A18" s="6">
        <v>76</v>
      </c>
      <c r="B18" s="7">
        <v>76</v>
      </c>
      <c r="C18" s="7">
        <v>0.827271580696106</v>
      </c>
      <c r="D18" s="7">
        <v>0.122797250747681</v>
      </c>
      <c r="E18" s="7">
        <v>10</v>
      </c>
      <c r="F18" s="7">
        <v>5</v>
      </c>
      <c r="G18" s="7">
        <v>0</v>
      </c>
      <c r="H18" s="7">
        <v>5</v>
      </c>
      <c r="I18" s="7">
        <v>1</v>
      </c>
      <c r="J18" s="7">
        <v>0.666666666666667</v>
      </c>
      <c r="K18" s="7">
        <v>0.8</v>
      </c>
      <c r="L18" s="7">
        <v>0.5</v>
      </c>
      <c r="M18" s="7">
        <v>0.5</v>
      </c>
      <c r="N18" s="7">
        <v>0.75</v>
      </c>
    </row>
    <row r="19" s="1" customFormat="1" spans="1:14">
      <c r="A19" s="8">
        <v>79</v>
      </c>
      <c r="B19" s="9">
        <v>79</v>
      </c>
      <c r="C19" s="9">
        <v>0.850063800811768</v>
      </c>
      <c r="D19" s="9">
        <v>0.0480085611343384</v>
      </c>
      <c r="E19" s="9">
        <v>10</v>
      </c>
      <c r="F19" s="9">
        <v>2</v>
      </c>
      <c r="G19" s="9">
        <v>0</v>
      </c>
      <c r="H19" s="9">
        <v>8</v>
      </c>
      <c r="I19" s="9">
        <v>1</v>
      </c>
      <c r="J19" s="9">
        <v>0.833333333333333</v>
      </c>
      <c r="K19" s="9">
        <v>0.909090909090909</v>
      </c>
      <c r="L19" s="9">
        <v>0.2</v>
      </c>
      <c r="M19" s="9">
        <v>0.8</v>
      </c>
      <c r="N19" s="9">
        <v>0.9</v>
      </c>
    </row>
    <row r="20" s="2" customFormat="1" spans="1:14">
      <c r="A20" s="10">
        <v>99</v>
      </c>
      <c r="B20" s="11">
        <v>99</v>
      </c>
      <c r="C20" s="11">
        <v>0.862016797065735</v>
      </c>
      <c r="D20" s="11">
        <v>0.0384888648986816</v>
      </c>
      <c r="E20" s="11">
        <v>10</v>
      </c>
      <c r="F20" s="11">
        <v>5</v>
      </c>
      <c r="G20" s="11">
        <v>0</v>
      </c>
      <c r="H20" s="11">
        <v>5</v>
      </c>
      <c r="I20" s="11">
        <v>1</v>
      </c>
      <c r="J20" s="11">
        <v>0.666666666666667</v>
      </c>
      <c r="K20" s="11">
        <v>0.8</v>
      </c>
      <c r="L20" s="11">
        <v>0.5</v>
      </c>
      <c r="M20" s="11">
        <v>0.5</v>
      </c>
      <c r="N20" s="11">
        <v>0.75</v>
      </c>
    </row>
    <row r="21" spans="1:14">
      <c r="A21" s="6">
        <v>48</v>
      </c>
      <c r="B21" s="7">
        <v>48</v>
      </c>
      <c r="C21" s="7">
        <v>0.880075216293335</v>
      </c>
      <c r="D21" s="7">
        <v>0.114109992980957</v>
      </c>
      <c r="E21" s="7">
        <v>10</v>
      </c>
      <c r="F21" s="7">
        <v>5</v>
      </c>
      <c r="G21" s="7">
        <v>0</v>
      </c>
      <c r="H21" s="7">
        <v>5</v>
      </c>
      <c r="I21" s="7">
        <v>1</v>
      </c>
      <c r="J21" s="7">
        <v>0.666666666666667</v>
      </c>
      <c r="K21" s="7">
        <v>0.8</v>
      </c>
      <c r="L21" s="7">
        <v>0.5</v>
      </c>
      <c r="M21" s="7">
        <v>0.5</v>
      </c>
      <c r="N21" s="7">
        <v>0.75</v>
      </c>
    </row>
    <row r="22" s="1" customFormat="1" spans="1:14">
      <c r="A22" s="8">
        <v>80</v>
      </c>
      <c r="B22" s="9">
        <v>80</v>
      </c>
      <c r="C22" s="9">
        <v>0.909982204437256</v>
      </c>
      <c r="D22" s="9">
        <v>0.198383212089539</v>
      </c>
      <c r="E22" s="9">
        <v>10</v>
      </c>
      <c r="F22" s="9">
        <v>9</v>
      </c>
      <c r="G22" s="9">
        <v>0</v>
      </c>
      <c r="H22" s="9">
        <v>1</v>
      </c>
      <c r="I22" s="9">
        <v>1</v>
      </c>
      <c r="J22" s="9">
        <v>0.526315789473684</v>
      </c>
      <c r="K22" s="9">
        <v>0.689655172413793</v>
      </c>
      <c r="L22" s="9">
        <v>0.9</v>
      </c>
      <c r="M22" s="9">
        <v>0.1</v>
      </c>
      <c r="N22" s="9">
        <v>0.55</v>
      </c>
    </row>
    <row r="23" spans="3:14">
      <c r="C23" s="5">
        <f>AVERAGE(C2:C22)</f>
        <v>0.731502657844907</v>
      </c>
      <c r="D23" s="5">
        <f>AVERAGE(D2:D22)</f>
        <v>0.0764459598632086</v>
      </c>
      <c r="J23" s="5">
        <f>AVERAGE(J2:J22)</f>
        <v>0.629910004937648</v>
      </c>
      <c r="K23" s="5">
        <f>AVERAGE(K2:K22)</f>
        <v>0.76969788710347</v>
      </c>
      <c r="L23" s="5">
        <f>AVERAGE(L2:L22)</f>
        <v>0.6</v>
      </c>
      <c r="M23" s="5">
        <f>AVERAGE(M2:M22)</f>
        <v>0.395238095238095</v>
      </c>
      <c r="N23" s="5">
        <f>AVERAGE(N2:N22)</f>
        <v>0.697619047619048</v>
      </c>
    </row>
    <row r="25" spans="3:12">
      <c r="C25" s="12" t="s">
        <v>13</v>
      </c>
      <c r="D25" s="5" t="s">
        <v>14</v>
      </c>
      <c r="E25" s="5"/>
      <c r="H25" s="12" t="s">
        <v>13</v>
      </c>
      <c r="I25" s="5" t="s">
        <v>14</v>
      </c>
      <c r="J25" s="13" t="s">
        <v>26</v>
      </c>
      <c r="K25" s="14"/>
      <c r="L25" s="14"/>
    </row>
    <row r="26" s="14" customFormat="1" spans="3:10">
      <c r="C26" s="13" t="s">
        <v>27</v>
      </c>
      <c r="D26" s="13">
        <f>COUNTIF(C2:C22,"&lt;0.399")-COUNTIF(C2:C22,"&lt;0.385")</f>
        <v>0</v>
      </c>
      <c r="E26" s="13"/>
      <c r="H26" s="13" t="s">
        <v>28</v>
      </c>
      <c r="I26" s="13">
        <f>COUNTIF(C2:C22,"&lt;0.402")-COUNTIF(C2:C22,"&lt;0.385")</f>
        <v>0</v>
      </c>
      <c r="J26" s="15"/>
    </row>
    <row r="27" spans="3:13">
      <c r="C27" s="5" t="s">
        <v>29</v>
      </c>
      <c r="D27" s="5">
        <f>COUNTIF(C2:C22,"&lt;0.413")-COUNTIF(C2:C22,"&lt;0.399")</f>
        <v>0</v>
      </c>
      <c r="E27" s="5"/>
      <c r="H27" s="5" t="s">
        <v>30</v>
      </c>
      <c r="I27" s="5">
        <f>COUNTIF(C2:C22,"&lt;0.419")-COUNTIF(C2:C22,"&lt;0.402")</f>
        <v>0</v>
      </c>
      <c r="J27" s="15">
        <v>0.04</v>
      </c>
      <c r="K27" s="14">
        <v>-20</v>
      </c>
      <c r="L27" s="14">
        <v>480</v>
      </c>
      <c r="M27" s="14">
        <v>24</v>
      </c>
    </row>
    <row r="28" s="14" customFormat="1" spans="3:13">
      <c r="C28" s="13" t="s">
        <v>31</v>
      </c>
      <c r="D28" s="13">
        <f>COUNTIF(C2:C22,"&lt;0.427")-COUNTIF(C2:C22,"&lt;0.413")</f>
        <v>0</v>
      </c>
      <c r="E28" s="13">
        <v>3</v>
      </c>
      <c r="F28" s="13">
        <v>2</v>
      </c>
      <c r="H28" s="13" t="s">
        <v>32</v>
      </c>
      <c r="I28" s="13">
        <f>COUNTIF(C2:C22,"&lt;0.436")-COUNTIF(C2:C22,"&lt;0.419")</f>
        <v>0</v>
      </c>
      <c r="J28" s="15">
        <v>0.08</v>
      </c>
      <c r="K28" s="14">
        <v>-40</v>
      </c>
      <c r="L28" s="14">
        <v>460</v>
      </c>
      <c r="M28" s="14">
        <v>23</v>
      </c>
    </row>
    <row r="29" s="14" customFormat="1" spans="3:13">
      <c r="C29" s="13" t="s">
        <v>33</v>
      </c>
      <c r="D29" s="13">
        <f>COUNTIF(C2:C22,"&lt;0.441")-COUNTIF(C2:C22,"&lt;0.427")</f>
        <v>0</v>
      </c>
      <c r="E29" s="13">
        <v>5</v>
      </c>
      <c r="F29" s="13">
        <v>5</v>
      </c>
      <c r="H29" s="13" t="s">
        <v>34</v>
      </c>
      <c r="I29" s="13">
        <f>COUNTIF(C2:C22,"&lt;0.453")-COUNTIF(C2:C22,"&lt;0.436")</f>
        <v>0</v>
      </c>
      <c r="J29" s="15">
        <v>0.12</v>
      </c>
      <c r="K29" s="14">
        <v>-60</v>
      </c>
      <c r="L29" s="14">
        <v>440</v>
      </c>
      <c r="M29" s="14">
        <v>22</v>
      </c>
    </row>
    <row r="30" s="14" customFormat="1" spans="3:13">
      <c r="C30" s="13" t="s">
        <v>35</v>
      </c>
      <c r="D30" s="13">
        <f>COUNTIF(C2:C22,"&lt;0.455")-COUNTIF(C2:C22,"&lt;0.441")</f>
        <v>0</v>
      </c>
      <c r="E30" s="13">
        <v>9</v>
      </c>
      <c r="F30" s="13">
        <v>7</v>
      </c>
      <c r="H30" s="13" t="s">
        <v>36</v>
      </c>
      <c r="I30" s="13">
        <f>COUNTIF(C2:C22,"&lt;0.47")-COUNTIF(C2:C22,"&lt;0.453")</f>
        <v>0</v>
      </c>
      <c r="J30" s="15">
        <v>0.16</v>
      </c>
      <c r="K30" s="18">
        <v>-80</v>
      </c>
      <c r="L30" s="18">
        <v>420</v>
      </c>
      <c r="M30" s="14">
        <v>21</v>
      </c>
    </row>
    <row r="31" s="14" customFormat="1" spans="3:9">
      <c r="C31" s="13" t="s">
        <v>37</v>
      </c>
      <c r="D31" s="13">
        <f>COUNTIF(C2:C22,"&lt;0.469")-COUNTIF(C2:C22,"&lt;0.455")</f>
        <v>0</v>
      </c>
      <c r="E31" s="13">
        <v>5</v>
      </c>
      <c r="F31" s="13">
        <v>5</v>
      </c>
      <c r="H31" s="13" t="s">
        <v>38</v>
      </c>
      <c r="I31" s="13">
        <f>COUNTIF(C2:C22,"&lt;0.487")-COUNTIF(C2:C22,"&lt;0.47")</f>
        <v>0</v>
      </c>
    </row>
    <row r="32" s="14" customFormat="1" spans="3:9">
      <c r="C32" s="13" t="s">
        <v>39</v>
      </c>
      <c r="D32" s="13">
        <f>COUNTIF(C2:C22,"&lt;0.483")-COUNTIF(C2:C22,"&lt;0.469")</f>
        <v>0</v>
      </c>
      <c r="E32" s="13">
        <v>3</v>
      </c>
      <c r="F32" s="13">
        <v>2</v>
      </c>
      <c r="H32" s="13" t="s">
        <v>40</v>
      </c>
      <c r="I32" s="13">
        <f>COUNTIF(C2:C22,"&lt;0.504")-COUNTIF(C2:C22,"&lt;0.487")</f>
        <v>0</v>
      </c>
    </row>
    <row r="33" spans="3:11">
      <c r="C33" s="5" t="s">
        <v>41</v>
      </c>
      <c r="D33" s="5">
        <f>COUNTIF(C2:C22,"&lt;0.497")-COUNTIF(C2:C22,"&lt;0.483")</f>
        <v>0</v>
      </c>
      <c r="E33" s="5"/>
      <c r="H33" s="5" t="s">
        <v>42</v>
      </c>
      <c r="I33" s="5">
        <f>COUNTIF(C2:C22,"&lt;0.521")-COUNTIF(C2:C22,"&lt;0.504")</f>
        <v>0</v>
      </c>
      <c r="J33" s="5">
        <v>0.57</v>
      </c>
      <c r="K33" s="5">
        <v>0.041</v>
      </c>
    </row>
    <row r="34" spans="3:11">
      <c r="C34" s="5" t="s">
        <v>43</v>
      </c>
      <c r="D34" s="5">
        <f>COUNTIF(C2:C22,"&lt;0.511")-COUNTIF(C2:C22,"&lt;0.497")</f>
        <v>0</v>
      </c>
      <c r="E34" s="5"/>
      <c r="H34" s="5" t="s">
        <v>44</v>
      </c>
      <c r="I34" s="5">
        <f>COUNTIF(C2:C22,"&lt;0.538")-COUNTIF(C2:C22,"&lt;0.521")</f>
        <v>0</v>
      </c>
      <c r="J34" s="5">
        <v>0.725</v>
      </c>
      <c r="K34" s="5">
        <v>0.076</v>
      </c>
    </row>
    <row r="35" s="3" customFormat="1" spans="3:11">
      <c r="C35" s="16" t="s">
        <v>45</v>
      </c>
      <c r="D35" s="16">
        <f>COUNTIF(C2:C22,"&lt;0.525")-COUNTIF(C2:C22,"&lt;0.511")</f>
        <v>0</v>
      </c>
      <c r="E35" s="16"/>
      <c r="H35" s="16" t="s">
        <v>46</v>
      </c>
      <c r="I35" s="16">
        <f>COUNTIF(C2:C22,"&lt;0.555")-COUNTIF(C2:C22,"&lt;0.538")</f>
        <v>0</v>
      </c>
      <c r="J35" s="16">
        <v>0.801</v>
      </c>
      <c r="K35" s="16">
        <v>0.094</v>
      </c>
    </row>
    <row r="36" spans="3:9">
      <c r="C36" s="5" t="s">
        <v>47</v>
      </c>
      <c r="D36" s="5">
        <f>COUNTIF(C2:C22,"&lt;0.539")-COUNTIF(C2:C22,"&lt;0.525")</f>
        <v>0</v>
      </c>
      <c r="E36" s="5"/>
      <c r="H36" s="5" t="s">
        <v>48</v>
      </c>
      <c r="I36" s="5">
        <f>COUNTIF(C2:C22,"&lt;0.572")-COUNTIF(C2:C22,"&lt;0.555")</f>
        <v>1</v>
      </c>
    </row>
    <row r="37" spans="3:9">
      <c r="C37" s="5" t="s">
        <v>49</v>
      </c>
      <c r="D37" s="5">
        <f>COUNTIF(C2:C23,"&lt;0.553")-COUNTIF(C2:C23,"&lt;0.539")</f>
        <v>0</v>
      </c>
      <c r="H37" s="5" t="s">
        <v>50</v>
      </c>
      <c r="I37" s="5">
        <f>COUNTIF(C2:C22,"&lt;0.589")-COUNTIF(C2:C22,"&lt;0.572")</f>
        <v>1</v>
      </c>
    </row>
    <row r="38" spans="3:9">
      <c r="C38" s="5" t="s">
        <v>51</v>
      </c>
      <c r="D38" s="5">
        <f>COUNTIF(C2:C23,"&lt;0.567")-COUNTIF(C2:C23,"&lt;0.553")</f>
        <v>0</v>
      </c>
      <c r="H38" s="5" t="s">
        <v>52</v>
      </c>
      <c r="I38" s="5">
        <f>COUNTIF(C2:C22,"&lt;0.606")-COUNTIF(C2:C22,"&lt;0.589")</f>
        <v>1</v>
      </c>
    </row>
    <row r="39" spans="3:9">
      <c r="C39" s="5" t="s">
        <v>53</v>
      </c>
      <c r="D39" s="5">
        <f>COUNTIF(C2:C23,"&lt;0.581")-COUNTIF(C2:C23,"&lt;0.567")</f>
        <v>2</v>
      </c>
      <c r="H39" s="5" t="s">
        <v>54</v>
      </c>
      <c r="I39" s="5">
        <f>COUNTIF(C2:C22,"&lt;0.623")-COUNTIF(C2:C22,"&lt;0.606")</f>
        <v>1</v>
      </c>
    </row>
    <row r="40" spans="3:9">
      <c r="C40" s="5" t="s">
        <v>55</v>
      </c>
      <c r="D40" s="5">
        <f>COUNTIF(C2:C23,"&lt;0.595")-COUNTIF(C2:C23,"&lt;0.581")</f>
        <v>1</v>
      </c>
      <c r="H40" s="5" t="s">
        <v>56</v>
      </c>
      <c r="I40" s="5">
        <f>COUNTIF(C2:C22,"&lt;0.64")-COUNTIF(C2:C22,"&lt;0.623")</f>
        <v>1</v>
      </c>
    </row>
    <row r="41" spans="3:9">
      <c r="C41" s="5" t="s">
        <v>57</v>
      </c>
      <c r="D41" s="5">
        <f>COUNTIF(C2:C23,"&lt;0.609")-COUNTIF(C2:C23,"&lt;0.595")</f>
        <v>1</v>
      </c>
      <c r="H41" s="5" t="s">
        <v>58</v>
      </c>
      <c r="I41" s="5">
        <f>COUNTIF(C2:C22,"&lt;0.657")-COUNTIF(C2:C22,"&lt;0.64")</f>
        <v>1</v>
      </c>
    </row>
    <row r="42" spans="3:9">
      <c r="C42" s="5" t="s">
        <v>59</v>
      </c>
      <c r="D42" s="5">
        <f>COUNTIF(C2:C23,"&lt;0.623")-COUNTIF(C2:C23,"&lt;0.609")</f>
        <v>0</v>
      </c>
      <c r="H42" s="5" t="s">
        <v>60</v>
      </c>
      <c r="I42" s="5">
        <f>COUNTIF(C2:C22,"&lt;0.674")-COUNTIF(C2:C22,"&lt;0.657")</f>
        <v>1</v>
      </c>
    </row>
    <row r="43" spans="3:9">
      <c r="C43" s="5" t="s">
        <v>61</v>
      </c>
      <c r="D43" s="5">
        <f>COUNTIF(C2:C23,"&lt;0.637")-COUNTIF(C2:C23,"&lt;0.623")</f>
        <v>1</v>
      </c>
      <c r="H43" s="5" t="s">
        <v>62</v>
      </c>
      <c r="I43" s="5">
        <f>COUNTIF(C2:C22,"&lt;0.691")-COUNTIF(C2:C22,"&lt;0.674")</f>
        <v>1</v>
      </c>
    </row>
    <row r="44" spans="3:9">
      <c r="C44" s="5" t="s">
        <v>63</v>
      </c>
      <c r="D44" s="5">
        <f>COUNTIF(C2:C23,"&lt;0.651")-COUNTIF(C2:C23,"&lt;0.637")</f>
        <v>0</v>
      </c>
      <c r="H44" s="5" t="s">
        <v>64</v>
      </c>
      <c r="I44" s="5">
        <f>COUNTIF(C2:C22,"&lt;0.708")-COUNTIF(C2:C22,"&lt;0.691")</f>
        <v>1</v>
      </c>
    </row>
    <row r="45" spans="3:9">
      <c r="C45" s="5" t="s">
        <v>65</v>
      </c>
      <c r="D45" s="5">
        <f>COUNTIF(C2:C23,"&lt;0.665")-COUNTIF(C2:C23,"&lt;0.651")</f>
        <v>2</v>
      </c>
      <c r="H45" s="5" t="s">
        <v>66</v>
      </c>
      <c r="I45" s="5">
        <f>COUNTIF(C2:C22,"&lt;0.725")-COUNTIF(C2:C22,"&lt;0.708")</f>
        <v>1</v>
      </c>
    </row>
    <row r="46" s="4" customFormat="1" spans="3:9">
      <c r="C46" s="17" t="s">
        <v>67</v>
      </c>
      <c r="D46" s="17">
        <f>COUNTIF(C2:C23,"&lt;0.679")-COUNTIF(C2:C23,"&lt;0.665")</f>
        <v>0</v>
      </c>
      <c r="H46" s="17" t="s">
        <v>68</v>
      </c>
      <c r="I46" s="17">
        <f>COUNTIF(C2:C22,"&lt;0.742")-COUNTIF(C2:C22,"&lt;0.725")</f>
        <v>1</v>
      </c>
    </row>
    <row r="47" spans="3:9">
      <c r="C47" s="5" t="s">
        <v>69</v>
      </c>
      <c r="D47" s="5">
        <f>COUNTIF(C2:C23,"&lt;0.693")-COUNTIF(C2:C23,"&lt;0.679")</f>
        <v>1</v>
      </c>
      <c r="H47" s="5" t="s">
        <v>70</v>
      </c>
      <c r="I47" s="5">
        <f>COUNTIF(C2:C22,"&lt;0.759")-COUNTIF(C2:C22,"&lt;0.742")</f>
        <v>1</v>
      </c>
    </row>
    <row r="48" spans="3:9">
      <c r="C48" s="5" t="s">
        <v>71</v>
      </c>
      <c r="D48" s="5">
        <f>COUNTIF(C2:C23,"&lt;0.707")-COUNTIF(C2:C23,"&lt;0.693")</f>
        <v>1</v>
      </c>
      <c r="H48" s="5" t="s">
        <v>72</v>
      </c>
      <c r="I48" s="5">
        <f>COUNTIF(C2:C22,"&lt;0.776")-COUNTIF(C2:C22,"&lt;0.759")</f>
        <v>1</v>
      </c>
    </row>
    <row r="49" spans="3:9">
      <c r="C49" s="5" t="s">
        <v>73</v>
      </c>
      <c r="D49" s="5">
        <f>COUNTIF(C2:C23,"&lt;0.721")-COUNTIF(C2:C23,"&lt;0.707")</f>
        <v>1</v>
      </c>
      <c r="H49" s="5" t="s">
        <v>74</v>
      </c>
      <c r="I49" s="5">
        <f>COUNTIF(C2:C22,"&lt;0.793")-COUNTIF(C2:C22,"&lt;0.776")</f>
        <v>1</v>
      </c>
    </row>
    <row r="50" spans="3:9">
      <c r="C50" s="5" t="s">
        <v>75</v>
      </c>
      <c r="D50" s="5">
        <f>COUNTIF(C2:C23,"&lt;0.735")-COUNTIF(C2:C23,"&lt;0.721")</f>
        <v>2</v>
      </c>
      <c r="H50" s="5" t="s">
        <v>76</v>
      </c>
      <c r="I50" s="5">
        <f>COUNTIF(C2:C22,"&lt;0.81")-COUNTIF(C2:C22,"&lt;0.793")</f>
        <v>1</v>
      </c>
    </row>
    <row r="51" spans="3:9">
      <c r="C51" s="5" t="s">
        <v>77</v>
      </c>
      <c r="D51" s="5">
        <f>COUNTIF(C2:C23,"&lt;0.749")-COUNTIF(C2:C23,"&lt;0.735")</f>
        <v>1</v>
      </c>
      <c r="H51" s="5" t="s">
        <v>85</v>
      </c>
      <c r="I51" s="5">
        <f>COUNTIF(C2:C22,"&lt;0.827")-COUNTIF(C2:C22,"&lt;0.81")</f>
        <v>1</v>
      </c>
    </row>
    <row r="52" spans="3:9">
      <c r="C52" s="5" t="s">
        <v>78</v>
      </c>
      <c r="D52" s="5">
        <f>COUNTIF(C2:C23,"&lt;0.763")-COUNTIF(C2:C23,"&lt;0.749")</f>
        <v>0</v>
      </c>
      <c r="H52" s="5" t="s">
        <v>86</v>
      </c>
      <c r="I52" s="5">
        <f>COUNTIF(C2:C22,"&lt;0.844")-COUNTIF(C2:C22,"&lt;0.827")</f>
        <v>1</v>
      </c>
    </row>
    <row r="53" spans="3:9">
      <c r="C53" s="5" t="s">
        <v>79</v>
      </c>
      <c r="D53" s="5">
        <f>COUNTIF(C2:C23,"&lt;0.777")-COUNTIF(C2:C23,"&lt;0.763")</f>
        <v>1</v>
      </c>
      <c r="H53" s="5" t="s">
        <v>87</v>
      </c>
      <c r="I53" s="5">
        <f>COUNTIF(C2:C22,"&lt;0.861")-COUNTIF(C2:C22,"&lt;0.844")</f>
        <v>1</v>
      </c>
    </row>
    <row r="54" spans="3:9">
      <c r="C54" s="5" t="s">
        <v>80</v>
      </c>
      <c r="D54" s="5">
        <f>COUNTIF(C2:C23,"&lt;0.791")-COUNTIF(C2:C23,"&lt;0.777")</f>
        <v>1</v>
      </c>
      <c r="H54" s="5" t="s">
        <v>88</v>
      </c>
      <c r="I54" s="5">
        <f>COUNTIF(C2:C22,"&lt;0.878")-COUNTIF(C2:C22,"&lt;0.861")</f>
        <v>1</v>
      </c>
    </row>
    <row r="55" spans="3:9">
      <c r="C55" s="5" t="s">
        <v>81</v>
      </c>
      <c r="D55" s="5">
        <f>COUNTIF(C2:C23,"&lt;0.805")-COUNTIF(C2:C23,"&lt;0.791")</f>
        <v>0</v>
      </c>
      <c r="H55" s="5" t="s">
        <v>89</v>
      </c>
      <c r="I55" s="5">
        <f>COUNTIF(C2:C22,"&lt;0.895")-COUNTIF(C2:C22,"&lt;0.878")</f>
        <v>1</v>
      </c>
    </row>
    <row r="56" spans="3:9">
      <c r="C56" s="5" t="s">
        <v>82</v>
      </c>
      <c r="D56" s="5">
        <f>COUNTIF(C2:C23,"&lt;0.819")-COUNTIF(C2:C23,"&lt;0.805")</f>
        <v>2</v>
      </c>
      <c r="H56" s="5" t="s">
        <v>90</v>
      </c>
      <c r="I56" s="5">
        <f>COUNTIF(C2:C22,"&lt;0.912")-COUNTIF(C2:C22,"&lt;0.895")</f>
        <v>1</v>
      </c>
    </row>
    <row r="57" spans="3:9">
      <c r="C57" s="5" t="s">
        <v>83</v>
      </c>
      <c r="D57" s="5">
        <f>COUNTIF(C2:C23,"&lt;0.833")-COUNTIF(C2:C23,"&lt;0.819")</f>
        <v>1</v>
      </c>
      <c r="H57" s="5" t="s">
        <v>91</v>
      </c>
      <c r="I57" s="5">
        <f>COUNTIF(C2:C22,"&lt;0.929")-COUNTIF(C2:C22,"&lt;0.912")</f>
        <v>0</v>
      </c>
    </row>
    <row r="58" spans="3:9">
      <c r="C58" s="5" t="s">
        <v>84</v>
      </c>
      <c r="D58" s="5">
        <f>COUNTIF(C2:C22,"&lt;0.847")-COUNTIF(C2:C22,"&lt;0.833")</f>
        <v>0</v>
      </c>
      <c r="H58" s="5" t="s">
        <v>92</v>
      </c>
      <c r="I58" s="5">
        <f>COUNTIF(C2:C22,"&lt;0.946")-COUNTIF(C2:C22,"&lt;0.929")</f>
        <v>0</v>
      </c>
    </row>
    <row r="59" s="3" customFormat="1" spans="8:9">
      <c r="H59" s="16" t="s">
        <v>93</v>
      </c>
      <c r="I59" s="16">
        <f>COUNTIF(C2:C22,"&lt;0.963")-COUNTIF(C2:C22,"&lt;0.946")</f>
        <v>0</v>
      </c>
    </row>
    <row r="60" spans="8:9">
      <c r="H60" s="5" t="s">
        <v>94</v>
      </c>
      <c r="I60" s="5">
        <f>COUNTIF(C2:C22,"&lt;0.98")-COUNTIF(C2:C22,"&lt;0.963")</f>
        <v>0</v>
      </c>
    </row>
    <row r="61" spans="8:9">
      <c r="H61" s="5" t="s">
        <v>95</v>
      </c>
      <c r="I61" s="5">
        <f>COUNTIF(C2:C22,"&lt;0.997")-COUNTIF(C2:C22,"&lt;0.98")</f>
        <v>0</v>
      </c>
    </row>
  </sheetData>
  <pageMargins left="0.75" right="0.75" top="1" bottom="1" header="0.5" footer="0.5"/>
  <headerFooter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4"/>
  <sheetViews>
    <sheetView topLeftCell="A22" workbookViewId="0">
      <selection activeCell="H37" sqref="H37:I60"/>
    </sheetView>
  </sheetViews>
  <sheetFormatPr defaultColWidth="9" defaultRowHeight="13.5"/>
  <cols>
    <col min="3" max="4" width="16.25" customWidth="1"/>
    <col min="8" max="9" width="19.875" customWidth="1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="1" customFormat="1" spans="1:14">
      <c r="A2" s="8">
        <v>91</v>
      </c>
      <c r="B2" s="9">
        <v>91</v>
      </c>
      <c r="C2" s="9">
        <v>0.553886651992798</v>
      </c>
      <c r="D2" s="9">
        <v>0.0149658918380737</v>
      </c>
      <c r="E2" s="9">
        <v>10</v>
      </c>
      <c r="F2" s="9">
        <v>6</v>
      </c>
      <c r="G2" s="9">
        <v>0</v>
      </c>
      <c r="H2" s="9">
        <v>4</v>
      </c>
      <c r="I2" s="9">
        <v>1</v>
      </c>
      <c r="J2" s="9">
        <v>0.625</v>
      </c>
      <c r="K2" s="9">
        <v>0.769230769230769</v>
      </c>
      <c r="L2" s="9">
        <v>0.6</v>
      </c>
      <c r="M2" s="9">
        <v>0.4</v>
      </c>
      <c r="N2" s="9">
        <v>0.7</v>
      </c>
    </row>
    <row r="3" s="1" customFormat="1" spans="1:14">
      <c r="A3" s="8">
        <v>28</v>
      </c>
      <c r="B3" s="9">
        <v>28</v>
      </c>
      <c r="C3" s="9">
        <v>0.567909240722656</v>
      </c>
      <c r="D3" s="9">
        <v>0.0131438970565796</v>
      </c>
      <c r="E3" s="9">
        <v>10</v>
      </c>
      <c r="F3" s="9">
        <v>6</v>
      </c>
      <c r="G3" s="9">
        <v>0</v>
      </c>
      <c r="H3" s="9">
        <v>4</v>
      </c>
      <c r="I3" s="9">
        <v>1</v>
      </c>
      <c r="J3" s="9">
        <v>0.625</v>
      </c>
      <c r="K3" s="9">
        <v>0.769230769230769</v>
      </c>
      <c r="L3" s="9">
        <v>0.6</v>
      </c>
      <c r="M3" s="9">
        <v>0.4</v>
      </c>
      <c r="N3" s="9">
        <v>0.7</v>
      </c>
    </row>
    <row r="4" s="32" customFormat="1" spans="1:14">
      <c r="A4" s="33">
        <v>21</v>
      </c>
      <c r="B4" s="34">
        <v>21</v>
      </c>
      <c r="C4" s="34">
        <v>0.58139967918396</v>
      </c>
      <c r="D4" s="34">
        <v>0.0861740112304687</v>
      </c>
      <c r="E4" s="34">
        <v>10</v>
      </c>
      <c r="F4" s="34">
        <v>2</v>
      </c>
      <c r="G4" s="34">
        <v>0</v>
      </c>
      <c r="H4" s="34">
        <v>8</v>
      </c>
      <c r="I4" s="34">
        <v>1</v>
      </c>
      <c r="J4" s="34">
        <v>0.833333333333333</v>
      </c>
      <c r="K4" s="34">
        <v>0.909090909090909</v>
      </c>
      <c r="L4" s="34">
        <v>0.2</v>
      </c>
      <c r="M4" s="34">
        <v>0.8</v>
      </c>
      <c r="N4" s="34">
        <v>0.9</v>
      </c>
    </row>
    <row r="5" s="1" customFormat="1" spans="1:14">
      <c r="A5" s="8">
        <v>4</v>
      </c>
      <c r="B5" s="9">
        <v>4</v>
      </c>
      <c r="C5" s="9">
        <v>0.600152254104614</v>
      </c>
      <c r="D5" s="9">
        <v>0.0940033197402954</v>
      </c>
      <c r="E5" s="9">
        <v>10</v>
      </c>
      <c r="F5" s="9">
        <v>8</v>
      </c>
      <c r="G5" s="9">
        <v>0</v>
      </c>
      <c r="H5" s="9">
        <v>2</v>
      </c>
      <c r="I5" s="9">
        <v>1</v>
      </c>
      <c r="J5" s="9">
        <v>0.555555555555556</v>
      </c>
      <c r="K5" s="9">
        <v>0.714285714285714</v>
      </c>
      <c r="L5" s="9">
        <v>0.8</v>
      </c>
      <c r="M5" s="9">
        <v>0.2</v>
      </c>
      <c r="N5" s="9">
        <v>0.6</v>
      </c>
    </row>
    <row r="6" spans="1:14">
      <c r="A6" s="6">
        <v>88</v>
      </c>
      <c r="B6" s="7">
        <v>88</v>
      </c>
      <c r="C6" s="7">
        <v>0.608068227767944</v>
      </c>
      <c r="D6" s="7">
        <v>0.0860852003097534</v>
      </c>
      <c r="E6" s="7">
        <v>10</v>
      </c>
      <c r="F6" s="7">
        <v>8</v>
      </c>
      <c r="G6" s="7">
        <v>0</v>
      </c>
      <c r="H6" s="7">
        <v>2</v>
      </c>
      <c r="I6" s="7">
        <v>1</v>
      </c>
      <c r="J6" s="7">
        <v>0.555555555555556</v>
      </c>
      <c r="K6" s="7">
        <v>0.714285714285714</v>
      </c>
      <c r="L6" s="7">
        <v>0.8</v>
      </c>
      <c r="M6" s="7">
        <v>0.2</v>
      </c>
      <c r="N6" s="7">
        <v>0.6</v>
      </c>
    </row>
    <row r="7" s="1" customFormat="1" spans="1:14">
      <c r="A7" s="8">
        <v>38</v>
      </c>
      <c r="B7" s="9">
        <v>38</v>
      </c>
      <c r="C7" s="9">
        <v>0.627801895141602</v>
      </c>
      <c r="D7" s="9">
        <v>0.0450423955917358</v>
      </c>
      <c r="E7" s="9">
        <v>10</v>
      </c>
      <c r="F7" s="9">
        <v>3</v>
      </c>
      <c r="G7" s="9">
        <v>0</v>
      </c>
      <c r="H7" s="9">
        <v>7</v>
      </c>
      <c r="I7" s="9">
        <v>1</v>
      </c>
      <c r="J7" s="9">
        <v>0.769230769230769</v>
      </c>
      <c r="K7" s="9">
        <v>0.869565217391304</v>
      </c>
      <c r="L7" s="9">
        <v>0.3</v>
      </c>
      <c r="M7" s="9">
        <v>0.7</v>
      </c>
      <c r="N7" s="9">
        <v>0.85</v>
      </c>
    </row>
    <row r="8" s="14" customFormat="1" spans="1:14">
      <c r="A8" s="19">
        <v>41</v>
      </c>
      <c r="B8" s="20">
        <v>41</v>
      </c>
      <c r="C8" s="20">
        <v>0.649533748626709</v>
      </c>
      <c r="D8" s="20">
        <v>0.0536892414093018</v>
      </c>
      <c r="E8" s="20">
        <v>10</v>
      </c>
      <c r="F8" s="20">
        <v>4</v>
      </c>
      <c r="G8" s="20">
        <v>0</v>
      </c>
      <c r="H8" s="20">
        <v>6</v>
      </c>
      <c r="I8" s="20">
        <v>1</v>
      </c>
      <c r="J8" s="20">
        <v>0.714285714285714</v>
      </c>
      <c r="K8" s="20">
        <v>0.833333333333333</v>
      </c>
      <c r="L8" s="20">
        <v>0.4</v>
      </c>
      <c r="M8" s="20">
        <v>0.6</v>
      </c>
      <c r="N8" s="20">
        <v>0.8</v>
      </c>
    </row>
    <row r="9" customFormat="1" spans="1:14">
      <c r="A9" s="6">
        <v>13</v>
      </c>
      <c r="B9" s="7">
        <v>13</v>
      </c>
      <c r="C9" s="7">
        <v>0.658955097198486</v>
      </c>
      <c r="D9" s="7">
        <v>0.0644017457962036</v>
      </c>
      <c r="E9" s="7">
        <v>10</v>
      </c>
      <c r="F9" s="7">
        <v>5</v>
      </c>
      <c r="G9" s="7">
        <v>0</v>
      </c>
      <c r="H9" s="7">
        <v>5</v>
      </c>
      <c r="I9" s="7">
        <v>1</v>
      </c>
      <c r="J9" s="7">
        <v>0.666666666666667</v>
      </c>
      <c r="K9" s="7">
        <v>0.8</v>
      </c>
      <c r="L9" s="7">
        <v>0.5</v>
      </c>
      <c r="M9" s="7">
        <v>0.5</v>
      </c>
      <c r="N9" s="7">
        <v>0.75</v>
      </c>
    </row>
    <row r="10" s="14" customFormat="1" spans="1:14">
      <c r="A10" s="19">
        <v>86</v>
      </c>
      <c r="B10" s="20">
        <v>86</v>
      </c>
      <c r="C10" s="20">
        <v>0.676200747489929</v>
      </c>
      <c r="D10" s="20">
        <v>0.147956132888794</v>
      </c>
      <c r="E10" s="20">
        <v>10</v>
      </c>
      <c r="F10" s="20">
        <v>6</v>
      </c>
      <c r="G10" s="20">
        <v>0</v>
      </c>
      <c r="H10" s="20">
        <v>4</v>
      </c>
      <c r="I10" s="20">
        <v>1</v>
      </c>
      <c r="J10" s="20">
        <v>0.625</v>
      </c>
      <c r="K10" s="20">
        <v>0.769230769230769</v>
      </c>
      <c r="L10" s="20">
        <v>0.6</v>
      </c>
      <c r="M10" s="20">
        <v>0.4</v>
      </c>
      <c r="N10" s="20">
        <v>0.7</v>
      </c>
    </row>
    <row r="11" s="1" customFormat="1" spans="1:14">
      <c r="A11" s="8">
        <v>68</v>
      </c>
      <c r="B11" s="9">
        <v>68</v>
      </c>
      <c r="C11" s="9">
        <v>0.707603454589844</v>
      </c>
      <c r="D11" s="9">
        <v>0.0820735692977905</v>
      </c>
      <c r="E11" s="9">
        <v>10</v>
      </c>
      <c r="F11" s="9">
        <v>7</v>
      </c>
      <c r="G11" s="9">
        <v>0</v>
      </c>
      <c r="H11" s="9">
        <v>3</v>
      </c>
      <c r="I11" s="9">
        <v>1</v>
      </c>
      <c r="J11" s="9">
        <v>0.588235294117647</v>
      </c>
      <c r="K11" s="9">
        <v>0.740740740740741</v>
      </c>
      <c r="L11" s="9">
        <v>0.7</v>
      </c>
      <c r="M11" s="9">
        <v>0.3</v>
      </c>
      <c r="N11" s="9">
        <v>0.65</v>
      </c>
    </row>
    <row r="12" spans="1:14">
      <c r="A12" s="6">
        <v>7</v>
      </c>
      <c r="B12" s="7">
        <v>7</v>
      </c>
      <c r="C12" s="7">
        <v>0.710409045219421</v>
      </c>
      <c r="D12" s="7">
        <v>0.056043267250061</v>
      </c>
      <c r="E12" s="7">
        <v>10</v>
      </c>
      <c r="F12" s="7">
        <v>4</v>
      </c>
      <c r="G12" s="7">
        <v>0</v>
      </c>
      <c r="H12" s="7">
        <v>6</v>
      </c>
      <c r="I12" s="7">
        <v>1</v>
      </c>
      <c r="J12" s="7">
        <v>0.714285714285714</v>
      </c>
      <c r="K12" s="7">
        <v>0.833333333333333</v>
      </c>
      <c r="L12" s="7">
        <v>0.4</v>
      </c>
      <c r="M12" s="7">
        <v>0.6</v>
      </c>
      <c r="N12" s="7">
        <v>0.8</v>
      </c>
    </row>
    <row r="13" spans="1:14">
      <c r="A13" s="6">
        <v>54</v>
      </c>
      <c r="B13" s="7">
        <v>54</v>
      </c>
      <c r="C13" s="7">
        <v>0.727168083190918</v>
      </c>
      <c r="D13" s="7">
        <v>0.0995856523513794</v>
      </c>
      <c r="E13" s="7">
        <v>10</v>
      </c>
      <c r="F13" s="7">
        <v>5</v>
      </c>
      <c r="G13" s="7">
        <v>0</v>
      </c>
      <c r="H13" s="7">
        <v>5</v>
      </c>
      <c r="I13" s="7">
        <v>1</v>
      </c>
      <c r="J13" s="7">
        <v>0.666666666666667</v>
      </c>
      <c r="K13" s="7">
        <v>0.8</v>
      </c>
      <c r="L13" s="7">
        <v>0.5</v>
      </c>
      <c r="M13" s="7">
        <v>0.5</v>
      </c>
      <c r="N13" s="7">
        <v>0.75</v>
      </c>
    </row>
    <row r="14" customFormat="1" spans="1:14">
      <c r="A14" s="6">
        <v>51</v>
      </c>
      <c r="B14" s="7">
        <v>51</v>
      </c>
      <c r="C14" s="7">
        <v>0.744209051132202</v>
      </c>
      <c r="D14" s="7">
        <v>0.144469022750854</v>
      </c>
      <c r="E14" s="7">
        <v>10</v>
      </c>
      <c r="F14" s="7">
        <v>6</v>
      </c>
      <c r="G14" s="7">
        <v>0</v>
      </c>
      <c r="H14" s="7">
        <v>4</v>
      </c>
      <c r="I14" s="7">
        <v>1</v>
      </c>
      <c r="J14" s="7">
        <v>0.625</v>
      </c>
      <c r="K14" s="7">
        <v>0.769230769230769</v>
      </c>
      <c r="L14" s="7">
        <v>0.6</v>
      </c>
      <c r="M14" s="7">
        <v>0.4</v>
      </c>
      <c r="N14" s="7">
        <v>0.7</v>
      </c>
    </row>
    <row r="15" s="1" customFormat="1" spans="1:14">
      <c r="A15" s="8">
        <v>52</v>
      </c>
      <c r="B15" s="9">
        <v>52</v>
      </c>
      <c r="C15" s="9">
        <v>0.76999843120575</v>
      </c>
      <c r="D15" s="9">
        <v>0.212963461875915</v>
      </c>
      <c r="E15" s="9">
        <v>10</v>
      </c>
      <c r="F15" s="9">
        <v>6</v>
      </c>
      <c r="G15" s="9">
        <v>0</v>
      </c>
      <c r="H15" s="9">
        <v>4</v>
      </c>
      <c r="I15" s="9">
        <v>1</v>
      </c>
      <c r="J15" s="9">
        <v>0.625</v>
      </c>
      <c r="K15" s="9">
        <v>0.769230769230769</v>
      </c>
      <c r="L15" s="9">
        <v>0.6</v>
      </c>
      <c r="M15" s="9">
        <v>0.4</v>
      </c>
      <c r="N15" s="9">
        <v>0.7</v>
      </c>
    </row>
    <row r="16" customFormat="1" spans="1:14">
      <c r="A16" s="6">
        <v>49</v>
      </c>
      <c r="B16" s="7">
        <v>49</v>
      </c>
      <c r="C16" s="7">
        <v>0.783710598945618</v>
      </c>
      <c r="D16" s="7">
        <v>0.189907193183899</v>
      </c>
      <c r="E16" s="7">
        <v>10</v>
      </c>
      <c r="F16" s="7">
        <v>6</v>
      </c>
      <c r="G16" s="7">
        <v>0</v>
      </c>
      <c r="H16" s="7">
        <v>4</v>
      </c>
      <c r="I16" s="7">
        <v>1</v>
      </c>
      <c r="J16" s="7">
        <v>0.625</v>
      </c>
      <c r="K16" s="7">
        <v>0.769230769230769</v>
      </c>
      <c r="L16" s="7">
        <v>0.6</v>
      </c>
      <c r="M16" s="7">
        <v>0.4</v>
      </c>
      <c r="N16" s="7">
        <v>0.7</v>
      </c>
    </row>
    <row r="17" s="1" customFormat="1" spans="1:14">
      <c r="A17" s="8">
        <v>90</v>
      </c>
      <c r="B17" s="9">
        <v>90</v>
      </c>
      <c r="C17" s="9">
        <v>0.805208325386047</v>
      </c>
      <c r="D17" s="9">
        <v>0.158805131912231</v>
      </c>
      <c r="E17" s="9">
        <v>9</v>
      </c>
      <c r="F17" s="9">
        <v>7</v>
      </c>
      <c r="G17" s="9">
        <v>1</v>
      </c>
      <c r="H17" s="9">
        <v>3</v>
      </c>
      <c r="I17" s="9">
        <v>0.9</v>
      </c>
      <c r="J17" s="9">
        <v>0.5625</v>
      </c>
      <c r="K17" s="9">
        <v>0.692307692307692</v>
      </c>
      <c r="L17" s="9">
        <v>0.7</v>
      </c>
      <c r="M17" s="9">
        <v>0.2</v>
      </c>
      <c r="N17" s="9">
        <v>0.6</v>
      </c>
    </row>
    <row r="18" s="14" customFormat="1" spans="1:14">
      <c r="A18" s="19">
        <v>26</v>
      </c>
      <c r="B18" s="20">
        <v>26</v>
      </c>
      <c r="C18" s="20">
        <v>0.814105629920959</v>
      </c>
      <c r="D18" s="20">
        <v>0.123190999031067</v>
      </c>
      <c r="E18" s="20">
        <v>10</v>
      </c>
      <c r="F18" s="20">
        <v>9</v>
      </c>
      <c r="G18" s="20">
        <v>0</v>
      </c>
      <c r="H18" s="20">
        <v>1</v>
      </c>
      <c r="I18" s="20">
        <v>1</v>
      </c>
      <c r="J18" s="20">
        <v>0.526315789473684</v>
      </c>
      <c r="K18" s="20">
        <v>0.689655172413793</v>
      </c>
      <c r="L18" s="20">
        <v>0.9</v>
      </c>
      <c r="M18" s="20">
        <v>0.1</v>
      </c>
      <c r="N18" s="20">
        <v>0.55</v>
      </c>
    </row>
    <row r="19" customFormat="1" spans="1:14">
      <c r="A19" s="6">
        <v>76</v>
      </c>
      <c r="B19" s="7">
        <v>76</v>
      </c>
      <c r="C19" s="7">
        <v>0.827271580696106</v>
      </c>
      <c r="D19" s="7">
        <v>0.122797250747681</v>
      </c>
      <c r="E19" s="7">
        <v>10</v>
      </c>
      <c r="F19" s="7">
        <v>5</v>
      </c>
      <c r="G19" s="7">
        <v>0</v>
      </c>
      <c r="H19" s="7">
        <v>5</v>
      </c>
      <c r="I19" s="7">
        <v>1</v>
      </c>
      <c r="J19" s="7">
        <v>0.666666666666667</v>
      </c>
      <c r="K19" s="7">
        <v>0.8</v>
      </c>
      <c r="L19" s="7">
        <v>0.5</v>
      </c>
      <c r="M19" s="7">
        <v>0.5</v>
      </c>
      <c r="N19" s="7">
        <v>0.75</v>
      </c>
    </row>
    <row r="20" s="1" customFormat="1" spans="1:14">
      <c r="A20" s="8">
        <v>79</v>
      </c>
      <c r="B20" s="9">
        <v>79</v>
      </c>
      <c r="C20" s="9">
        <v>0.850063800811768</v>
      </c>
      <c r="D20" s="9">
        <v>0.0480085611343384</v>
      </c>
      <c r="E20" s="9">
        <v>10</v>
      </c>
      <c r="F20" s="9">
        <v>2</v>
      </c>
      <c r="G20" s="9">
        <v>0</v>
      </c>
      <c r="H20" s="9">
        <v>8</v>
      </c>
      <c r="I20" s="9">
        <v>1</v>
      </c>
      <c r="J20" s="9">
        <v>0.833333333333333</v>
      </c>
      <c r="K20" s="9">
        <v>0.909090909090909</v>
      </c>
      <c r="L20" s="9">
        <v>0.2</v>
      </c>
      <c r="M20" s="9">
        <v>0.8</v>
      </c>
      <c r="N20" s="9">
        <v>0.9</v>
      </c>
    </row>
    <row r="21" s="2" customFormat="1" spans="1:14">
      <c r="A21" s="10">
        <v>99</v>
      </c>
      <c r="B21" s="11">
        <v>99</v>
      </c>
      <c r="C21" s="11">
        <v>0.862016797065735</v>
      </c>
      <c r="D21" s="11">
        <v>0.0384888648986816</v>
      </c>
      <c r="E21" s="11">
        <v>10</v>
      </c>
      <c r="F21" s="11">
        <v>5</v>
      </c>
      <c r="G21" s="11">
        <v>0</v>
      </c>
      <c r="H21" s="11">
        <v>5</v>
      </c>
      <c r="I21" s="11">
        <v>1</v>
      </c>
      <c r="J21" s="11">
        <v>0.666666666666667</v>
      </c>
      <c r="K21" s="11">
        <v>0.8</v>
      </c>
      <c r="L21" s="11">
        <v>0.5</v>
      </c>
      <c r="M21" s="11">
        <v>0.5</v>
      </c>
      <c r="N21" s="11">
        <v>0.75</v>
      </c>
    </row>
    <row r="22" spans="1:14">
      <c r="A22" s="6">
        <v>43</v>
      </c>
      <c r="B22" s="7">
        <v>43</v>
      </c>
      <c r="C22" s="7">
        <v>0.888309717178345</v>
      </c>
      <c r="D22" s="7">
        <v>0.139370918273926</v>
      </c>
      <c r="E22" s="7">
        <v>10</v>
      </c>
      <c r="F22" s="7">
        <v>7</v>
      </c>
      <c r="G22" s="7">
        <v>0</v>
      </c>
      <c r="H22" s="7">
        <v>3</v>
      </c>
      <c r="I22" s="7">
        <v>1</v>
      </c>
      <c r="J22" s="7">
        <v>0.588235294117647</v>
      </c>
      <c r="K22" s="7">
        <v>0.740740740740741</v>
      </c>
      <c r="L22" s="7">
        <v>0.7</v>
      </c>
      <c r="M22" s="7">
        <v>0.3</v>
      </c>
      <c r="N22" s="7">
        <v>0.65</v>
      </c>
    </row>
    <row r="23" s="1" customFormat="1" spans="1:14">
      <c r="A23" s="8">
        <v>80</v>
      </c>
      <c r="B23" s="9">
        <v>80</v>
      </c>
      <c r="C23" s="9">
        <v>0.909982204437256</v>
      </c>
      <c r="D23" s="9">
        <v>0.198383212089539</v>
      </c>
      <c r="E23" s="9">
        <v>10</v>
      </c>
      <c r="F23" s="9">
        <v>9</v>
      </c>
      <c r="G23" s="9">
        <v>0</v>
      </c>
      <c r="H23" s="9">
        <v>1</v>
      </c>
      <c r="I23" s="9">
        <v>1</v>
      </c>
      <c r="J23" s="9">
        <v>0.526315789473684</v>
      </c>
      <c r="K23" s="9">
        <v>0.689655172413793</v>
      </c>
      <c r="L23" s="9">
        <v>0.9</v>
      </c>
      <c r="M23" s="9">
        <v>0.1</v>
      </c>
      <c r="N23" s="9">
        <v>0.55</v>
      </c>
    </row>
    <row r="24" s="2" customFormat="1" spans="1:14">
      <c r="A24" s="10">
        <v>30</v>
      </c>
      <c r="B24" s="11">
        <v>30</v>
      </c>
      <c r="C24" s="11">
        <v>0.924483895301819</v>
      </c>
      <c r="D24" s="11">
        <v>0.00849044322967529</v>
      </c>
      <c r="E24" s="11">
        <v>10</v>
      </c>
      <c r="F24" s="11">
        <v>8</v>
      </c>
      <c r="G24" s="11">
        <v>0</v>
      </c>
      <c r="H24" s="11">
        <v>2</v>
      </c>
      <c r="I24" s="11">
        <v>1</v>
      </c>
      <c r="J24" s="11">
        <v>0.555555555555556</v>
      </c>
      <c r="K24" s="11">
        <v>0.714285714285714</v>
      </c>
      <c r="L24" s="11">
        <v>0.8</v>
      </c>
      <c r="M24" s="11">
        <v>0.2</v>
      </c>
      <c r="N24" s="11">
        <v>0.6</v>
      </c>
    </row>
    <row r="25" s="1" customFormat="1" spans="1:14">
      <c r="A25" s="8">
        <v>97</v>
      </c>
      <c r="B25" s="9">
        <v>97</v>
      </c>
      <c r="C25" s="9">
        <v>0.535357475280762</v>
      </c>
      <c r="D25" s="9">
        <v>0.0481466054916382</v>
      </c>
      <c r="E25" s="9">
        <v>10</v>
      </c>
      <c r="F25" s="9">
        <v>7</v>
      </c>
      <c r="G25" s="9">
        <v>0</v>
      </c>
      <c r="H25" s="9">
        <v>3</v>
      </c>
      <c r="I25" s="9">
        <v>1</v>
      </c>
      <c r="J25" s="9">
        <v>0.588235294117647</v>
      </c>
      <c r="K25" s="9">
        <v>0.740740740740741</v>
      </c>
      <c r="L25" s="9">
        <v>0.7</v>
      </c>
      <c r="M25" s="9">
        <v>0.3</v>
      </c>
      <c r="N25" s="9">
        <v>0.65</v>
      </c>
    </row>
    <row r="26" spans="3:14">
      <c r="C26" s="5">
        <f>AVERAGE(C2:C25)</f>
        <v>0.724325234691302</v>
      </c>
      <c r="D26" s="5">
        <f>AVERAGE(D2:D25)</f>
        <v>0.0948410828908284</v>
      </c>
      <c r="J26" s="5">
        <f t="shared" ref="J26:N26" si="0">AVERAGE(J2:J25)</f>
        <v>0.638651652462604</v>
      </c>
      <c r="K26" s="5">
        <f t="shared" si="0"/>
        <v>0.775270654993294</v>
      </c>
      <c r="L26" s="5">
        <f t="shared" si="0"/>
        <v>0.5875</v>
      </c>
      <c r="M26" s="5">
        <f t="shared" si="0"/>
        <v>0.408333333333333</v>
      </c>
      <c r="N26" s="5">
        <f t="shared" si="0"/>
        <v>0.704166666666667</v>
      </c>
    </row>
    <row r="28" spans="3:12">
      <c r="C28" s="12" t="s">
        <v>13</v>
      </c>
      <c r="D28" s="5" t="s">
        <v>14</v>
      </c>
      <c r="E28" s="5"/>
      <c r="H28" s="12" t="s">
        <v>13</v>
      </c>
      <c r="I28" s="5" t="s">
        <v>14</v>
      </c>
      <c r="J28" s="13" t="s">
        <v>26</v>
      </c>
      <c r="K28" s="14"/>
      <c r="L28" s="14"/>
    </row>
    <row r="29" s="14" customFormat="1" spans="3:10">
      <c r="C29" s="13" t="s">
        <v>27</v>
      </c>
      <c r="D29" s="13">
        <f>COUNTIF(C2:C25,"&lt;0.399")-COUNTIF(C2:C25,"&lt;0.385")</f>
        <v>0</v>
      </c>
      <c r="E29" s="13"/>
      <c r="H29" s="13" t="s">
        <v>28</v>
      </c>
      <c r="I29" s="13">
        <f>COUNTIF(C2:C25,"&lt;0.402")-COUNTIF(C2:C25,"&lt;0.385")</f>
        <v>0</v>
      </c>
      <c r="J29" s="15"/>
    </row>
    <row r="30" spans="3:13">
      <c r="C30" s="5" t="s">
        <v>29</v>
      </c>
      <c r="D30" s="5">
        <f>COUNTIF(C2:C25,"&lt;0.413")-COUNTIF(C2:C25,"&lt;0.399")</f>
        <v>0</v>
      </c>
      <c r="E30" s="5"/>
      <c r="H30" s="5" t="s">
        <v>30</v>
      </c>
      <c r="I30" s="5">
        <f>COUNTIF(C2:C25,"&lt;0.419")-COUNTIF(C2:C25,"&lt;0.402")</f>
        <v>0</v>
      </c>
      <c r="J30" s="15">
        <v>0.04</v>
      </c>
      <c r="K30" s="14">
        <v>-20</v>
      </c>
      <c r="L30" s="14">
        <v>480</v>
      </c>
      <c r="M30" s="14">
        <v>24</v>
      </c>
    </row>
    <row r="31" s="14" customFormat="1" spans="3:13">
      <c r="C31" s="13" t="s">
        <v>31</v>
      </c>
      <c r="D31" s="13">
        <f>COUNTIF(C2:C25,"&lt;0.427")-COUNTIF(C2:C25,"&lt;0.413")</f>
        <v>0</v>
      </c>
      <c r="E31" s="13">
        <v>3</v>
      </c>
      <c r="F31" s="13">
        <v>2</v>
      </c>
      <c r="H31" s="13" t="s">
        <v>32</v>
      </c>
      <c r="I31" s="13">
        <f>COUNTIF(C2:C25,"&lt;0.436")-COUNTIF(C2:C25,"&lt;0.419")</f>
        <v>0</v>
      </c>
      <c r="J31" s="15">
        <v>0.08</v>
      </c>
      <c r="K31" s="14">
        <v>-40</v>
      </c>
      <c r="L31" s="14">
        <v>460</v>
      </c>
      <c r="M31" s="14">
        <v>23</v>
      </c>
    </row>
    <row r="32" s="14" customFormat="1" spans="3:13">
      <c r="C32" s="13" t="s">
        <v>33</v>
      </c>
      <c r="D32" s="13">
        <f>COUNTIF(C2:C25,"&lt;0.441")-COUNTIF(C2:C25,"&lt;0.427")</f>
        <v>0</v>
      </c>
      <c r="E32" s="13">
        <v>5</v>
      </c>
      <c r="F32" s="13">
        <v>5</v>
      </c>
      <c r="H32" s="13" t="s">
        <v>34</v>
      </c>
      <c r="I32" s="13">
        <f>COUNTIF(C2:C25,"&lt;0.453")-COUNTIF(C2:C25,"&lt;0.436")</f>
        <v>0</v>
      </c>
      <c r="J32" s="15">
        <v>0.12</v>
      </c>
      <c r="K32" s="14">
        <v>-60</v>
      </c>
      <c r="L32" s="14">
        <v>440</v>
      </c>
      <c r="M32" s="14">
        <v>22</v>
      </c>
    </row>
    <row r="33" s="14" customFormat="1" spans="3:13">
      <c r="C33" s="13" t="s">
        <v>35</v>
      </c>
      <c r="D33" s="13">
        <f>COUNTIF(C2:C25,"&lt;0.455")-COUNTIF(C2:C25,"&lt;0.441")</f>
        <v>0</v>
      </c>
      <c r="E33" s="13">
        <v>9</v>
      </c>
      <c r="F33" s="13">
        <v>7</v>
      </c>
      <c r="H33" s="13" t="s">
        <v>36</v>
      </c>
      <c r="I33" s="13">
        <f>COUNTIF(C2:C25,"&lt;0.47")-COUNTIF(C2:C25,"&lt;0.453")</f>
        <v>0</v>
      </c>
      <c r="J33" s="15">
        <v>0.16</v>
      </c>
      <c r="K33" s="18">
        <v>-80</v>
      </c>
      <c r="L33" s="18">
        <v>420</v>
      </c>
      <c r="M33" s="14">
        <v>21</v>
      </c>
    </row>
    <row r="34" s="14" customFormat="1" spans="3:9">
      <c r="C34" s="13" t="s">
        <v>37</v>
      </c>
      <c r="D34" s="13">
        <f>COUNTIF(C2:C25,"&lt;0.469")-COUNTIF(C2:C25,"&lt;0.455")</f>
        <v>0</v>
      </c>
      <c r="E34" s="13">
        <v>5</v>
      </c>
      <c r="F34" s="13">
        <v>5</v>
      </c>
      <c r="H34" s="13" t="s">
        <v>38</v>
      </c>
      <c r="I34" s="13">
        <f>COUNTIF(C2:C25,"&lt;0.487")-COUNTIF(C2:C25,"&lt;0.47")</f>
        <v>0</v>
      </c>
    </row>
    <row r="35" s="14" customFormat="1" spans="3:9">
      <c r="C35" s="13" t="s">
        <v>39</v>
      </c>
      <c r="D35" s="13">
        <f>COUNTIF(C2:C25,"&lt;0.483")-COUNTIF(C2:C25,"&lt;0.469")</f>
        <v>0</v>
      </c>
      <c r="E35" s="13">
        <v>3</v>
      </c>
      <c r="F35" s="13">
        <v>2</v>
      </c>
      <c r="H35" s="13" t="s">
        <v>40</v>
      </c>
      <c r="I35" s="13">
        <f>COUNTIF(C2:C25,"&lt;0.504")-COUNTIF(C2:C25,"&lt;0.487")</f>
        <v>0</v>
      </c>
    </row>
    <row r="36" spans="3:11">
      <c r="C36" s="5" t="s">
        <v>41</v>
      </c>
      <c r="D36" s="5">
        <f>COUNTIF(C2:C25,"&lt;0.497")-COUNTIF(C2:C25,"&lt;0.483")</f>
        <v>0</v>
      </c>
      <c r="E36" s="5"/>
      <c r="H36" s="5" t="s">
        <v>42</v>
      </c>
      <c r="I36" s="5">
        <f>COUNTIF(C2:C25,"&lt;0.521")-COUNTIF(C2:C25,"&lt;0.504")</f>
        <v>0</v>
      </c>
      <c r="J36" s="5">
        <v>0.57</v>
      </c>
      <c r="K36" s="5">
        <v>0.041</v>
      </c>
    </row>
    <row r="37" spans="3:11">
      <c r="C37" s="5" t="s">
        <v>43</v>
      </c>
      <c r="D37" s="5">
        <f>COUNTIF(C2:C25,"&lt;0.511")-COUNTIF(C2:C25,"&lt;0.497")</f>
        <v>0</v>
      </c>
      <c r="E37" s="5"/>
      <c r="H37" s="5" t="s">
        <v>44</v>
      </c>
      <c r="I37" s="5">
        <f>COUNTIF(C2:C25,"&lt;0.538")-COUNTIF(C2:C25,"&lt;0.521")</f>
        <v>1</v>
      </c>
      <c r="J37" s="5">
        <v>0.725</v>
      </c>
      <c r="K37" s="5">
        <v>0.076</v>
      </c>
    </row>
    <row r="38" s="3" customFormat="1" spans="3:11">
      <c r="C38" s="16" t="s">
        <v>45</v>
      </c>
      <c r="D38" s="16">
        <f>COUNTIF(C2:C25,"&lt;0.525")-COUNTIF(C2:C25,"&lt;0.511")</f>
        <v>0</v>
      </c>
      <c r="E38" s="16"/>
      <c r="H38" s="16" t="s">
        <v>46</v>
      </c>
      <c r="I38" s="16">
        <f>COUNTIF(C2:C25,"&lt;0.555")-COUNTIF(C2:C25,"&lt;0.538")</f>
        <v>1</v>
      </c>
      <c r="J38" s="16">
        <v>0.801</v>
      </c>
      <c r="K38" s="16">
        <v>0.094</v>
      </c>
    </row>
    <row r="39" spans="3:9">
      <c r="C39" s="5" t="s">
        <v>47</v>
      </c>
      <c r="D39" s="5">
        <f>COUNTIF(C2:C25,"&lt;0.539")-COUNTIF(C2:C25,"&lt;0.525")</f>
        <v>1</v>
      </c>
      <c r="E39" s="5"/>
      <c r="H39" s="5" t="s">
        <v>48</v>
      </c>
      <c r="I39" s="5">
        <f>COUNTIF(C2:C25,"&lt;0.572")-COUNTIF(C2:C25,"&lt;0.555")</f>
        <v>1</v>
      </c>
    </row>
    <row r="40" spans="3:9">
      <c r="C40" s="5" t="s">
        <v>49</v>
      </c>
      <c r="D40" s="5">
        <f>COUNTIF(C2:C26,"&lt;0.553")-COUNTIF(C2:C26,"&lt;0.539")</f>
        <v>0</v>
      </c>
      <c r="H40" s="5" t="s">
        <v>50</v>
      </c>
      <c r="I40" s="5">
        <f>COUNTIF(C2:C25,"&lt;0.589")-COUNTIF(C2:C25,"&lt;0.572")</f>
        <v>1</v>
      </c>
    </row>
    <row r="41" spans="3:9">
      <c r="C41" s="5" t="s">
        <v>51</v>
      </c>
      <c r="D41" s="5">
        <f>COUNTIF(C2:C26,"&lt;0.567")-COUNTIF(C2:C26,"&lt;0.553")</f>
        <v>1</v>
      </c>
      <c r="H41" s="5" t="s">
        <v>52</v>
      </c>
      <c r="I41" s="5">
        <f>COUNTIF(C2:C25,"&lt;0.606")-COUNTIF(C2:C25,"&lt;0.589")</f>
        <v>1</v>
      </c>
    </row>
    <row r="42" spans="3:9">
      <c r="C42" s="5" t="s">
        <v>53</v>
      </c>
      <c r="D42" s="5">
        <f>COUNTIF(C2:C26,"&lt;0.581")-COUNTIF(C2:C26,"&lt;0.567")</f>
        <v>1</v>
      </c>
      <c r="H42" s="5" t="s">
        <v>54</v>
      </c>
      <c r="I42" s="5">
        <f>COUNTIF(C2:C25,"&lt;0.623")-COUNTIF(C2:C25,"&lt;0.606")</f>
        <v>1</v>
      </c>
    </row>
    <row r="43" spans="3:9">
      <c r="C43" s="5" t="s">
        <v>55</v>
      </c>
      <c r="D43" s="5">
        <f>COUNTIF(C2:C26,"&lt;0.595")-COUNTIF(C2:C26,"&lt;0.581")</f>
        <v>1</v>
      </c>
      <c r="H43" s="5" t="s">
        <v>56</v>
      </c>
      <c r="I43" s="5">
        <f>COUNTIF(C2:C25,"&lt;0.64")-COUNTIF(C2:C25,"&lt;0.623")</f>
        <v>1</v>
      </c>
    </row>
    <row r="44" spans="3:9">
      <c r="C44" s="5" t="s">
        <v>57</v>
      </c>
      <c r="D44" s="5">
        <f>COUNTIF(C2:C26,"&lt;0.609")-COUNTIF(C2:C26,"&lt;0.595")</f>
        <v>2</v>
      </c>
      <c r="H44" s="5" t="s">
        <v>58</v>
      </c>
      <c r="I44" s="5">
        <f>COUNTIF(C2:C25,"&lt;0.657")-COUNTIF(C2:C25,"&lt;0.64")</f>
        <v>1</v>
      </c>
    </row>
    <row r="45" spans="3:9">
      <c r="C45" s="5" t="s">
        <v>59</v>
      </c>
      <c r="D45" s="5">
        <f>COUNTIF(C2:C26,"&lt;0.623")-COUNTIF(C2:C26,"&lt;0.609")</f>
        <v>0</v>
      </c>
      <c r="H45" s="5" t="s">
        <v>60</v>
      </c>
      <c r="I45" s="5">
        <f>COUNTIF(C2:C25,"&lt;0.674")-COUNTIF(C2:C25,"&lt;0.657")</f>
        <v>1</v>
      </c>
    </row>
    <row r="46" spans="3:9">
      <c r="C46" s="5" t="s">
        <v>61</v>
      </c>
      <c r="D46" s="5">
        <f>COUNTIF(C2:C26,"&lt;0.637")-COUNTIF(C2:C26,"&lt;0.623")</f>
        <v>1</v>
      </c>
      <c r="H46" s="5" t="s">
        <v>62</v>
      </c>
      <c r="I46" s="5">
        <f>COUNTIF(C2:C25,"&lt;0.691")-COUNTIF(C2:C25,"&lt;0.674")</f>
        <v>1</v>
      </c>
    </row>
    <row r="47" spans="3:9">
      <c r="C47" s="5" t="s">
        <v>63</v>
      </c>
      <c r="D47" s="5">
        <f>COUNTIF(C2:C26,"&lt;0.651")-COUNTIF(C2:C26,"&lt;0.637")</f>
        <v>1</v>
      </c>
      <c r="H47" s="5" t="s">
        <v>64</v>
      </c>
      <c r="I47" s="5">
        <f>COUNTIF(C2:C25,"&lt;0.708")-COUNTIF(C2:C25,"&lt;0.691")</f>
        <v>1</v>
      </c>
    </row>
    <row r="48" spans="3:9">
      <c r="C48" s="5" t="s">
        <v>65</v>
      </c>
      <c r="D48" s="5">
        <f>COUNTIF(C2:C26,"&lt;0.665")-COUNTIF(C2:C26,"&lt;0.651")</f>
        <v>1</v>
      </c>
      <c r="H48" s="5" t="s">
        <v>66</v>
      </c>
      <c r="I48" s="5">
        <f>COUNTIF(C2:C25,"&lt;0.725")-COUNTIF(C2:C25,"&lt;0.708")</f>
        <v>1</v>
      </c>
    </row>
    <row r="49" s="4" customFormat="1" spans="3:9">
      <c r="C49" s="17" t="s">
        <v>67</v>
      </c>
      <c r="D49" s="17">
        <f>COUNTIF(C2:C26,"&lt;0.679")-COUNTIF(C2:C26,"&lt;0.665")</f>
        <v>1</v>
      </c>
      <c r="H49" s="17" t="s">
        <v>68</v>
      </c>
      <c r="I49" s="17">
        <f>COUNTIF(C2:C25,"&lt;0.742")-COUNTIF(C2:C25,"&lt;0.725")</f>
        <v>1</v>
      </c>
    </row>
    <row r="50" spans="3:9">
      <c r="C50" s="5" t="s">
        <v>69</v>
      </c>
      <c r="D50" s="5">
        <f>COUNTIF(C2:C26,"&lt;0.693")-COUNTIF(C2:C26,"&lt;0.679")</f>
        <v>0</v>
      </c>
      <c r="H50" s="5" t="s">
        <v>70</v>
      </c>
      <c r="I50" s="5">
        <f>COUNTIF(C2:C25,"&lt;0.759")-COUNTIF(C2:C25,"&lt;0.742")</f>
        <v>1</v>
      </c>
    </row>
    <row r="51" spans="3:9">
      <c r="C51" s="5" t="s">
        <v>71</v>
      </c>
      <c r="D51" s="5">
        <f>COUNTIF(C2:C26,"&lt;0.707")-COUNTIF(C2:C26,"&lt;0.693")</f>
        <v>0</v>
      </c>
      <c r="H51" s="5" t="s">
        <v>72</v>
      </c>
      <c r="I51" s="5">
        <f>COUNTIF(C2:C25,"&lt;0.776")-COUNTIF(C2:C25,"&lt;0.759")</f>
        <v>1</v>
      </c>
    </row>
    <row r="52" spans="3:9">
      <c r="C52" s="5" t="s">
        <v>73</v>
      </c>
      <c r="D52" s="5">
        <f>COUNTIF(C2:C26,"&lt;0.721")-COUNTIF(C2:C26,"&lt;0.707")</f>
        <v>2</v>
      </c>
      <c r="H52" s="5" t="s">
        <v>74</v>
      </c>
      <c r="I52" s="5">
        <f>COUNTIF(C2:C25,"&lt;0.793")-COUNTIF(C2:C25,"&lt;0.776")</f>
        <v>1</v>
      </c>
    </row>
    <row r="53" spans="3:9">
      <c r="C53" s="5" t="s">
        <v>75</v>
      </c>
      <c r="D53" s="5">
        <f>COUNTIF(C2:C26,"&lt;0.735")-COUNTIF(C2:C26,"&lt;0.721")</f>
        <v>2</v>
      </c>
      <c r="H53" s="5" t="s">
        <v>76</v>
      </c>
      <c r="I53" s="5">
        <f>COUNTIF(C2:C25,"&lt;0.81")-COUNTIF(C2:C25,"&lt;0.793")</f>
        <v>1</v>
      </c>
    </row>
    <row r="54" spans="3:9">
      <c r="C54" s="5" t="s">
        <v>77</v>
      </c>
      <c r="D54" s="5">
        <f>COUNTIF(C2:C26,"&lt;0.749")-COUNTIF(C2:C26,"&lt;0.735")</f>
        <v>1</v>
      </c>
      <c r="H54" s="5" t="s">
        <v>85</v>
      </c>
      <c r="I54" s="5">
        <f>COUNTIF(C2:C25,"&lt;0.827")-COUNTIF(C2:C25,"&lt;0.81")</f>
        <v>1</v>
      </c>
    </row>
    <row r="55" spans="3:9">
      <c r="C55" s="5" t="s">
        <v>78</v>
      </c>
      <c r="D55" s="5">
        <f>COUNTIF(C2:C26,"&lt;0.763")-COUNTIF(C2:C26,"&lt;0.749")</f>
        <v>0</v>
      </c>
      <c r="H55" s="5" t="s">
        <v>86</v>
      </c>
      <c r="I55" s="5">
        <f>COUNTIF(C2:C25,"&lt;0.844")-COUNTIF(C2:C25,"&lt;0.827")</f>
        <v>1</v>
      </c>
    </row>
    <row r="56" spans="3:9">
      <c r="C56" s="5" t="s">
        <v>79</v>
      </c>
      <c r="D56" s="5">
        <f>COUNTIF(C2:C26,"&lt;0.777")-COUNTIF(C2:C26,"&lt;0.763")</f>
        <v>1</v>
      </c>
      <c r="H56" s="5" t="s">
        <v>87</v>
      </c>
      <c r="I56" s="5">
        <f>COUNTIF(C2:C25,"&lt;0.861")-COUNTIF(C2:C25,"&lt;0.844")</f>
        <v>1</v>
      </c>
    </row>
    <row r="57" spans="3:9">
      <c r="C57" s="5" t="s">
        <v>80</v>
      </c>
      <c r="D57" s="5">
        <f>COUNTIF(C2:C26,"&lt;0.791")-COUNTIF(C2:C26,"&lt;0.777")</f>
        <v>1</v>
      </c>
      <c r="H57" s="5" t="s">
        <v>88</v>
      </c>
      <c r="I57" s="5">
        <f>COUNTIF(C2:C25,"&lt;0.878")-COUNTIF(C2:C25,"&lt;0.861")</f>
        <v>1</v>
      </c>
    </row>
    <row r="58" spans="3:9">
      <c r="C58" s="5" t="s">
        <v>81</v>
      </c>
      <c r="D58" s="5">
        <f>COUNTIF(C2:C26,"&lt;0.805")-COUNTIF(C2:C26,"&lt;0.791")</f>
        <v>0</v>
      </c>
      <c r="H58" s="5" t="s">
        <v>89</v>
      </c>
      <c r="I58" s="5">
        <f>COUNTIF(C2:C25,"&lt;0.895")-COUNTIF(C2:C25,"&lt;0.878")</f>
        <v>1</v>
      </c>
    </row>
    <row r="59" spans="3:9">
      <c r="C59" s="5" t="s">
        <v>82</v>
      </c>
      <c r="D59" s="5">
        <f>COUNTIF(C2:C26,"&lt;0.819")-COUNTIF(C2:C26,"&lt;0.805")</f>
        <v>2</v>
      </c>
      <c r="H59" s="5" t="s">
        <v>90</v>
      </c>
      <c r="I59" s="5">
        <f>COUNTIF(C2:C25,"&lt;0.912")-COUNTIF(C2:C25,"&lt;0.895")</f>
        <v>1</v>
      </c>
    </row>
    <row r="60" spans="3:9">
      <c r="C60" s="5" t="s">
        <v>83</v>
      </c>
      <c r="D60" s="5">
        <f>COUNTIF(C2:C26,"&lt;0.833")-COUNTIF(C2:C26,"&lt;0.819")</f>
        <v>1</v>
      </c>
      <c r="H60" s="5" t="s">
        <v>91</v>
      </c>
      <c r="I60" s="5">
        <f>COUNTIF(C2:C25,"&lt;0.929")-COUNTIF(C2:C25,"&lt;0.912")</f>
        <v>1</v>
      </c>
    </row>
    <row r="61" spans="3:9">
      <c r="C61" s="5" t="s">
        <v>84</v>
      </c>
      <c r="D61" s="5">
        <f>COUNTIF(C2:C25,"&lt;0.847")-COUNTIF(C2:C25,"&lt;0.833")</f>
        <v>0</v>
      </c>
      <c r="H61" s="5" t="s">
        <v>92</v>
      </c>
      <c r="I61" s="5">
        <f>COUNTIF(C2:C25,"&lt;0.946")-COUNTIF(C2:C25,"&lt;0.929")</f>
        <v>0</v>
      </c>
    </row>
    <row r="62" s="3" customFormat="1" spans="8:9">
      <c r="H62" s="16" t="s">
        <v>93</v>
      </c>
      <c r="I62" s="16">
        <f>COUNTIF(C2:C25,"&lt;0.963")-COUNTIF(C2:C25,"&lt;0.946")</f>
        <v>0</v>
      </c>
    </row>
    <row r="63" spans="8:9">
      <c r="H63" s="5" t="s">
        <v>94</v>
      </c>
      <c r="I63" s="5">
        <f>COUNTIF(C2:C25,"&lt;0.98")-COUNTIF(C2:C25,"&lt;0.963")</f>
        <v>0</v>
      </c>
    </row>
    <row r="64" spans="8:9">
      <c r="H64" s="5" t="s">
        <v>95</v>
      </c>
      <c r="I64" s="5">
        <f>COUNTIF(C2:C25,"&lt;0.997")-COUNTIF(C2:C25,"&lt;0.98")</f>
        <v>0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9"/>
  <sheetViews>
    <sheetView workbookViewId="0">
      <selection activeCell="C28" sqref="C28:D32"/>
    </sheetView>
  </sheetViews>
  <sheetFormatPr defaultColWidth="9" defaultRowHeight="13.5"/>
  <cols>
    <col min="3" max="4" width="16.75" customWidth="1"/>
    <col min="10" max="14" width="12.6333333333333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>
      <c r="A2" s="6">
        <v>39</v>
      </c>
      <c r="B2" s="7">
        <v>39</v>
      </c>
      <c r="C2" s="7">
        <v>0.573268890380859</v>
      </c>
      <c r="D2" s="7">
        <v>0.126465439796448</v>
      </c>
      <c r="E2" s="7">
        <v>10</v>
      </c>
      <c r="F2" s="7">
        <v>6</v>
      </c>
      <c r="G2" s="7">
        <v>0</v>
      </c>
      <c r="H2" s="7">
        <v>4</v>
      </c>
      <c r="I2" s="7">
        <v>1</v>
      </c>
      <c r="J2" s="7">
        <v>0.625</v>
      </c>
      <c r="K2" s="7">
        <v>0.769230769230769</v>
      </c>
      <c r="L2" s="7">
        <v>0.6</v>
      </c>
      <c r="M2" s="7">
        <v>0.4</v>
      </c>
      <c r="N2" s="7">
        <v>0.7</v>
      </c>
    </row>
    <row r="3" s="2" customFormat="1" spans="1:14">
      <c r="A3" s="10">
        <v>4</v>
      </c>
      <c r="B3" s="11">
        <v>4</v>
      </c>
      <c r="C3" s="11">
        <v>0.600152254104614</v>
      </c>
      <c r="D3" s="11">
        <v>0.0940033197402954</v>
      </c>
      <c r="E3" s="11">
        <v>10</v>
      </c>
      <c r="F3" s="11">
        <v>8</v>
      </c>
      <c r="G3" s="11">
        <v>0</v>
      </c>
      <c r="H3" s="11">
        <v>2</v>
      </c>
      <c r="I3" s="11">
        <v>1</v>
      </c>
      <c r="J3" s="11">
        <v>0.555555555555556</v>
      </c>
      <c r="K3" s="11">
        <v>0.714285714285714</v>
      </c>
      <c r="L3" s="11">
        <v>0.8</v>
      </c>
      <c r="M3" s="11">
        <v>0.2</v>
      </c>
      <c r="N3" s="11">
        <v>0.6</v>
      </c>
    </row>
    <row r="4" spans="1:14">
      <c r="A4" s="6">
        <v>31</v>
      </c>
      <c r="B4" s="7">
        <v>31</v>
      </c>
      <c r="C4" s="7">
        <v>0.662692546844482</v>
      </c>
      <c r="D4" s="7">
        <v>0.0293089151382446</v>
      </c>
      <c r="E4" s="7">
        <v>10</v>
      </c>
      <c r="F4" s="7">
        <v>6</v>
      </c>
      <c r="G4" s="7">
        <v>0</v>
      </c>
      <c r="H4" s="7">
        <v>4</v>
      </c>
      <c r="I4" s="7">
        <v>1</v>
      </c>
      <c r="J4" s="7">
        <v>0.625</v>
      </c>
      <c r="K4" s="7">
        <v>0.769230769230769</v>
      </c>
      <c r="L4" s="7">
        <v>0.6</v>
      </c>
      <c r="M4" s="7">
        <v>0.4</v>
      </c>
      <c r="N4" s="7">
        <v>0.7</v>
      </c>
    </row>
    <row r="5" spans="1:14">
      <c r="A5" s="6">
        <v>77</v>
      </c>
      <c r="B5" s="7">
        <v>77</v>
      </c>
      <c r="C5" s="7">
        <v>0.663548707962036</v>
      </c>
      <c r="D5" s="7">
        <v>0.0263123512268066</v>
      </c>
      <c r="E5" s="7">
        <v>10</v>
      </c>
      <c r="F5" s="7">
        <v>7</v>
      </c>
      <c r="G5" s="7">
        <v>0</v>
      </c>
      <c r="H5" s="7">
        <v>3</v>
      </c>
      <c r="I5" s="7">
        <v>1</v>
      </c>
      <c r="J5" s="7">
        <v>0.588235294117647</v>
      </c>
      <c r="K5" s="7">
        <v>0.740740740740741</v>
      </c>
      <c r="L5" s="7">
        <v>0.7</v>
      </c>
      <c r="M5" s="7">
        <v>0.3</v>
      </c>
      <c r="N5" s="7">
        <v>0.65</v>
      </c>
    </row>
    <row r="6" spans="1:14">
      <c r="A6" s="6">
        <v>11</v>
      </c>
      <c r="B6" s="7">
        <v>11</v>
      </c>
      <c r="C6" s="7">
        <v>0.682506084442139</v>
      </c>
      <c r="D6" s="7">
        <v>0.0313220024108887</v>
      </c>
      <c r="E6" s="7">
        <v>10</v>
      </c>
      <c r="F6" s="7">
        <v>6</v>
      </c>
      <c r="G6" s="7">
        <v>0</v>
      </c>
      <c r="H6" s="7">
        <v>4</v>
      </c>
      <c r="I6" s="7">
        <v>1</v>
      </c>
      <c r="J6" s="7">
        <v>0.625</v>
      </c>
      <c r="K6" s="7">
        <v>0.769230769230769</v>
      </c>
      <c r="L6" s="7">
        <v>0.6</v>
      </c>
      <c r="M6" s="7">
        <v>0.4</v>
      </c>
      <c r="N6" s="7">
        <v>0.7</v>
      </c>
    </row>
    <row r="7" s="2" customFormat="1" spans="1:14">
      <c r="A7" s="10">
        <v>74</v>
      </c>
      <c r="B7" s="11">
        <v>74</v>
      </c>
      <c r="C7" s="11">
        <v>0.682772517204285</v>
      </c>
      <c r="D7" s="11">
        <v>0.0363733768463135</v>
      </c>
      <c r="E7" s="11">
        <v>10</v>
      </c>
      <c r="F7" s="11">
        <v>5</v>
      </c>
      <c r="G7" s="11">
        <v>0</v>
      </c>
      <c r="H7" s="11">
        <v>5</v>
      </c>
      <c r="I7" s="11">
        <v>1</v>
      </c>
      <c r="J7" s="11">
        <v>0.666666666666667</v>
      </c>
      <c r="K7" s="11">
        <v>0.8</v>
      </c>
      <c r="L7" s="11">
        <v>0.5</v>
      </c>
      <c r="M7" s="11">
        <v>0.5</v>
      </c>
      <c r="N7" s="11">
        <v>0.75</v>
      </c>
    </row>
    <row r="8" spans="1:14">
      <c r="A8" s="6">
        <v>45</v>
      </c>
      <c r="B8" s="7">
        <v>45</v>
      </c>
      <c r="C8" s="7">
        <v>0.688619375228882</v>
      </c>
      <c r="D8" s="7">
        <v>0.0580793619155884</v>
      </c>
      <c r="E8" s="7">
        <v>10</v>
      </c>
      <c r="F8" s="7">
        <v>5</v>
      </c>
      <c r="G8" s="7">
        <v>0</v>
      </c>
      <c r="H8" s="7">
        <v>5</v>
      </c>
      <c r="I8" s="7">
        <v>1</v>
      </c>
      <c r="J8" s="7">
        <v>0.666666666666667</v>
      </c>
      <c r="K8" s="7">
        <v>0.8</v>
      </c>
      <c r="L8" s="7">
        <v>0.5</v>
      </c>
      <c r="M8" s="7">
        <v>0.5</v>
      </c>
      <c r="N8" s="7">
        <v>0.75</v>
      </c>
    </row>
    <row r="9" spans="1:14">
      <c r="A9" s="6">
        <v>57</v>
      </c>
      <c r="B9" s="7">
        <v>57</v>
      </c>
      <c r="C9" s="7">
        <v>0.703205585479736</v>
      </c>
      <c r="D9" s="7">
        <v>0.0240179300308228</v>
      </c>
      <c r="E9" s="7">
        <v>10</v>
      </c>
      <c r="F9" s="7">
        <v>4</v>
      </c>
      <c r="G9" s="7">
        <v>0</v>
      </c>
      <c r="H9" s="7">
        <v>6</v>
      </c>
      <c r="I9" s="7">
        <v>1</v>
      </c>
      <c r="J9" s="7">
        <v>0.714285714285714</v>
      </c>
      <c r="K9" s="7">
        <v>0.833333333333333</v>
      </c>
      <c r="L9" s="7">
        <v>0.4</v>
      </c>
      <c r="M9" s="7">
        <v>0.6</v>
      </c>
      <c r="N9" s="7">
        <v>0.8</v>
      </c>
    </row>
    <row r="10" spans="1:14">
      <c r="A10" s="6">
        <v>7</v>
      </c>
      <c r="B10" s="7">
        <v>7</v>
      </c>
      <c r="C10" s="7">
        <v>0.710409045219421</v>
      </c>
      <c r="D10" s="7">
        <v>0.056043267250061</v>
      </c>
      <c r="E10" s="7">
        <v>10</v>
      </c>
      <c r="F10" s="7">
        <v>4</v>
      </c>
      <c r="G10" s="7">
        <v>0</v>
      </c>
      <c r="H10" s="7">
        <v>6</v>
      </c>
      <c r="I10" s="7">
        <v>1</v>
      </c>
      <c r="J10" s="7">
        <v>0.714285714285714</v>
      </c>
      <c r="K10" s="7">
        <v>0.833333333333333</v>
      </c>
      <c r="L10" s="7">
        <v>0.4</v>
      </c>
      <c r="M10" s="7">
        <v>0.6</v>
      </c>
      <c r="N10" s="7">
        <v>0.8</v>
      </c>
    </row>
    <row r="11" spans="1:14">
      <c r="A11" s="6">
        <v>84</v>
      </c>
      <c r="B11" s="7">
        <v>84</v>
      </c>
      <c r="C11" s="7">
        <v>0.710006833076477</v>
      </c>
      <c r="D11" s="7">
        <v>0.00908374786376953</v>
      </c>
      <c r="E11" s="7">
        <v>10</v>
      </c>
      <c r="F11" s="7">
        <v>5</v>
      </c>
      <c r="G11" s="7">
        <v>0</v>
      </c>
      <c r="H11" s="7">
        <v>5</v>
      </c>
      <c r="I11" s="7">
        <v>1</v>
      </c>
      <c r="J11" s="7">
        <v>0.666666666666667</v>
      </c>
      <c r="K11" s="7">
        <v>0.8</v>
      </c>
      <c r="L11" s="7">
        <v>0.5</v>
      </c>
      <c r="M11" s="7">
        <v>0.5</v>
      </c>
      <c r="N11" s="7">
        <v>0.75</v>
      </c>
    </row>
    <row r="12" spans="1:14">
      <c r="A12" s="6">
        <v>42</v>
      </c>
      <c r="B12" s="7">
        <v>42</v>
      </c>
      <c r="C12" s="7">
        <v>0.711386680603027</v>
      </c>
      <c r="D12" s="7">
        <v>0.0427869558334351</v>
      </c>
      <c r="E12" s="7">
        <v>10</v>
      </c>
      <c r="F12" s="7">
        <v>7</v>
      </c>
      <c r="G12" s="7">
        <v>0</v>
      </c>
      <c r="H12" s="7">
        <v>3</v>
      </c>
      <c r="I12" s="7">
        <v>1</v>
      </c>
      <c r="J12" s="7">
        <v>0.588235294117647</v>
      </c>
      <c r="K12" s="7">
        <v>0.740740740740741</v>
      </c>
      <c r="L12" s="7">
        <v>0.7</v>
      </c>
      <c r="M12" s="7">
        <v>0.3</v>
      </c>
      <c r="N12" s="7">
        <v>0.65</v>
      </c>
    </row>
    <row r="13" spans="1:14">
      <c r="A13" s="6">
        <v>67</v>
      </c>
      <c r="B13" s="7">
        <v>67</v>
      </c>
      <c r="C13" s="7">
        <v>0.726960897445679</v>
      </c>
      <c r="D13" s="7">
        <v>0.0244230031967163</v>
      </c>
      <c r="E13" s="7">
        <v>10</v>
      </c>
      <c r="F13" s="7">
        <v>7</v>
      </c>
      <c r="G13" s="7">
        <v>0</v>
      </c>
      <c r="H13" s="7">
        <v>3</v>
      </c>
      <c r="I13" s="7">
        <v>1</v>
      </c>
      <c r="J13" s="7">
        <v>0.588235294117647</v>
      </c>
      <c r="K13" s="7">
        <v>0.740740740740741</v>
      </c>
      <c r="L13" s="7">
        <v>0.7</v>
      </c>
      <c r="M13" s="7">
        <v>0.3</v>
      </c>
      <c r="N13" s="7">
        <v>0.65</v>
      </c>
    </row>
    <row r="14" spans="1:14">
      <c r="A14" s="6">
        <v>27</v>
      </c>
      <c r="B14" s="7">
        <v>27</v>
      </c>
      <c r="C14" s="7">
        <v>0.728627681732178</v>
      </c>
      <c r="D14" s="7">
        <v>0.0502829551696777</v>
      </c>
      <c r="E14" s="7">
        <v>10</v>
      </c>
      <c r="F14" s="7">
        <v>6</v>
      </c>
      <c r="G14" s="7">
        <v>0</v>
      </c>
      <c r="H14" s="7">
        <v>4</v>
      </c>
      <c r="I14" s="7">
        <v>1</v>
      </c>
      <c r="J14" s="7">
        <v>0.625</v>
      </c>
      <c r="K14" s="7">
        <v>0.769230769230769</v>
      </c>
      <c r="L14" s="7">
        <v>0.6</v>
      </c>
      <c r="M14" s="7">
        <v>0.4</v>
      </c>
      <c r="N14" s="7">
        <v>0.7</v>
      </c>
    </row>
    <row r="15" spans="1:14">
      <c r="A15" s="6">
        <v>34</v>
      </c>
      <c r="B15" s="7">
        <v>34</v>
      </c>
      <c r="C15" s="7">
        <v>0.730022192001343</v>
      </c>
      <c r="D15" s="7">
        <v>0.0320318937301636</v>
      </c>
      <c r="E15" s="7">
        <v>10</v>
      </c>
      <c r="F15" s="7">
        <v>4</v>
      </c>
      <c r="G15" s="7">
        <v>0</v>
      </c>
      <c r="H15" s="7">
        <v>6</v>
      </c>
      <c r="I15" s="7">
        <v>1</v>
      </c>
      <c r="J15" s="7">
        <v>0.714285714285714</v>
      </c>
      <c r="K15" s="7">
        <v>0.833333333333333</v>
      </c>
      <c r="L15" s="7">
        <v>0.4</v>
      </c>
      <c r="M15" s="7">
        <v>0.6</v>
      </c>
      <c r="N15" s="7">
        <v>0.8</v>
      </c>
    </row>
    <row r="16" s="2" customFormat="1" spans="1:14">
      <c r="A16" s="10">
        <v>5</v>
      </c>
      <c r="B16" s="11">
        <v>5</v>
      </c>
      <c r="C16" s="11">
        <v>0.759477138519287</v>
      </c>
      <c r="D16" s="11">
        <v>0.0228502750396729</v>
      </c>
      <c r="E16" s="11">
        <v>10</v>
      </c>
      <c r="F16" s="11">
        <v>6</v>
      </c>
      <c r="G16" s="11">
        <v>0</v>
      </c>
      <c r="H16" s="11">
        <v>4</v>
      </c>
      <c r="I16" s="11">
        <v>1</v>
      </c>
      <c r="J16" s="11">
        <v>0.625</v>
      </c>
      <c r="K16" s="11">
        <v>0.769230769230769</v>
      </c>
      <c r="L16" s="11">
        <v>0.6</v>
      </c>
      <c r="M16" s="11">
        <v>0.4</v>
      </c>
      <c r="N16" s="11">
        <v>0.7</v>
      </c>
    </row>
    <row r="17" spans="1:14">
      <c r="A17" s="6">
        <v>90</v>
      </c>
      <c r="B17" s="7">
        <v>90</v>
      </c>
      <c r="C17" s="7">
        <v>0.805208325386047</v>
      </c>
      <c r="D17" s="7">
        <v>0.158805131912231</v>
      </c>
      <c r="E17" s="7">
        <v>9</v>
      </c>
      <c r="F17" s="7">
        <v>7</v>
      </c>
      <c r="G17" s="7">
        <v>1</v>
      </c>
      <c r="H17" s="7">
        <v>3</v>
      </c>
      <c r="I17" s="7">
        <v>0.9</v>
      </c>
      <c r="J17" s="7">
        <v>0.5625</v>
      </c>
      <c r="K17" s="7">
        <v>0.692307692307692</v>
      </c>
      <c r="L17" s="7">
        <v>0.7</v>
      </c>
      <c r="M17" s="7">
        <v>0.2</v>
      </c>
      <c r="N17" s="7">
        <v>0.6</v>
      </c>
    </row>
    <row r="18" spans="1:14">
      <c r="A18" s="6">
        <v>49</v>
      </c>
      <c r="B18" s="7">
        <v>49</v>
      </c>
      <c r="C18" s="7">
        <v>0.783710598945618</v>
      </c>
      <c r="D18" s="7">
        <v>0.189907193183899</v>
      </c>
      <c r="E18" s="7">
        <v>10</v>
      </c>
      <c r="F18" s="7">
        <v>6</v>
      </c>
      <c r="G18" s="7">
        <v>0</v>
      </c>
      <c r="H18" s="7">
        <v>4</v>
      </c>
      <c r="I18" s="7">
        <v>1</v>
      </c>
      <c r="J18" s="7">
        <v>0.625</v>
      </c>
      <c r="K18" s="7">
        <v>0.769230769230769</v>
      </c>
      <c r="L18" s="7">
        <v>0.6</v>
      </c>
      <c r="M18" s="7">
        <v>0.4</v>
      </c>
      <c r="N18" s="7">
        <v>0.7</v>
      </c>
    </row>
    <row r="19" spans="1:14">
      <c r="A19" s="6">
        <v>52</v>
      </c>
      <c r="B19" s="7">
        <v>52</v>
      </c>
      <c r="C19" s="7">
        <v>0.76999843120575</v>
      </c>
      <c r="D19" s="7">
        <v>0.212963461875915</v>
      </c>
      <c r="E19" s="7">
        <v>10</v>
      </c>
      <c r="F19" s="7">
        <v>6</v>
      </c>
      <c r="G19" s="7">
        <v>0</v>
      </c>
      <c r="H19" s="7">
        <v>4</v>
      </c>
      <c r="I19" s="7">
        <v>1</v>
      </c>
      <c r="J19" s="7">
        <v>0.625</v>
      </c>
      <c r="K19" s="7">
        <v>0.769230769230769</v>
      </c>
      <c r="L19" s="7">
        <v>0.6</v>
      </c>
      <c r="M19" s="7">
        <v>0.4</v>
      </c>
      <c r="N19" s="7">
        <v>0.7</v>
      </c>
    </row>
    <row r="20" s="2" customFormat="1" spans="1:14">
      <c r="A20" s="10">
        <v>58</v>
      </c>
      <c r="B20" s="11">
        <v>58</v>
      </c>
      <c r="C20" s="11">
        <v>0.766217112541199</v>
      </c>
      <c r="D20" s="11">
        <v>0.0799874067306519</v>
      </c>
      <c r="E20" s="11">
        <v>10</v>
      </c>
      <c r="F20" s="11">
        <v>4</v>
      </c>
      <c r="G20" s="11">
        <v>0</v>
      </c>
      <c r="H20" s="11">
        <v>6</v>
      </c>
      <c r="I20" s="11">
        <v>1</v>
      </c>
      <c r="J20" s="11">
        <v>0.714285714285714</v>
      </c>
      <c r="K20" s="11">
        <v>0.833333333333333</v>
      </c>
      <c r="L20" s="11">
        <v>0.4</v>
      </c>
      <c r="M20" s="11">
        <v>0.6</v>
      </c>
      <c r="N20" s="11">
        <v>0.8</v>
      </c>
    </row>
    <row r="21" spans="1:14">
      <c r="A21" s="6">
        <v>63</v>
      </c>
      <c r="B21" s="7">
        <v>63</v>
      </c>
      <c r="C21" s="7">
        <v>0.882025837898254</v>
      </c>
      <c r="D21" s="7">
        <v>0.179218649864197</v>
      </c>
      <c r="E21" s="7">
        <v>10</v>
      </c>
      <c r="F21" s="7">
        <v>8</v>
      </c>
      <c r="G21" s="7">
        <v>0</v>
      </c>
      <c r="H21" s="7">
        <v>2</v>
      </c>
      <c r="I21" s="7">
        <v>1</v>
      </c>
      <c r="J21" s="7">
        <v>0.555555555555556</v>
      </c>
      <c r="K21" s="7">
        <v>0.714285714285714</v>
      </c>
      <c r="L21" s="7">
        <v>0.8</v>
      </c>
      <c r="M21" s="7">
        <v>0.2</v>
      </c>
      <c r="N21" s="7">
        <v>0.6</v>
      </c>
    </row>
    <row r="22" spans="1:14">
      <c r="A22" s="6">
        <v>43</v>
      </c>
      <c r="B22" s="7">
        <v>43</v>
      </c>
      <c r="C22" s="7">
        <v>0.888309717178345</v>
      </c>
      <c r="D22" s="7">
        <v>0.139370918273926</v>
      </c>
      <c r="E22" s="7">
        <v>10</v>
      </c>
      <c r="F22" s="7">
        <v>7</v>
      </c>
      <c r="G22" s="7">
        <v>0</v>
      </c>
      <c r="H22" s="7">
        <v>3</v>
      </c>
      <c r="I22" s="7">
        <v>1</v>
      </c>
      <c r="J22" s="7">
        <v>0.588235294117647</v>
      </c>
      <c r="K22" s="7">
        <v>0.740740740740741</v>
      </c>
      <c r="L22" s="7">
        <v>0.7</v>
      </c>
      <c r="M22" s="7">
        <v>0.3</v>
      </c>
      <c r="N22" s="7">
        <v>0.65</v>
      </c>
    </row>
    <row r="23" spans="3:14">
      <c r="C23" s="5">
        <f>AVERAGE(C2:C22)</f>
        <v>0.725196497780936</v>
      </c>
      <c r="D23" s="5">
        <f>AVERAGE(D2:D22)</f>
        <v>0.0773160741442726</v>
      </c>
      <c r="J23" s="5">
        <f>AVERAGE(J2:J22)</f>
        <v>0.631366435463074</v>
      </c>
      <c r="K23" s="5">
        <f>AVERAGE(K2:K22)</f>
        <v>0.771513847704324</v>
      </c>
      <c r="L23" s="5">
        <f>AVERAGE(L2:L22)</f>
        <v>0.59047619047619</v>
      </c>
      <c r="M23" s="5">
        <f>AVERAGE(M2:M22)</f>
        <v>0.404761904761905</v>
      </c>
      <c r="N23" s="5">
        <f>AVERAGE(N2:N22)</f>
        <v>0.702380952380952</v>
      </c>
    </row>
    <row r="25" spans="3:7">
      <c r="C25" s="12" t="s">
        <v>13</v>
      </c>
      <c r="D25" s="5" t="s">
        <v>14</v>
      </c>
      <c r="E25" s="5">
        <v>25</v>
      </c>
      <c r="F25" s="5">
        <v>500</v>
      </c>
      <c r="G25" s="5" t="s">
        <v>26</v>
      </c>
    </row>
    <row r="26" spans="3:7">
      <c r="C26" s="5" t="s">
        <v>15</v>
      </c>
      <c r="D26" s="5">
        <f>COUNTIF(C2:C22,"&lt;0.46")-COUNTIF(C2:C22,"&lt;0.385")</f>
        <v>0</v>
      </c>
      <c r="E26" s="5"/>
      <c r="F26" s="5"/>
      <c r="G26" s="39"/>
    </row>
    <row r="27" spans="3:9">
      <c r="C27" s="5" t="s">
        <v>16</v>
      </c>
      <c r="D27" s="5">
        <f>COUNTIF(C2:C22,"&lt;0.535")-COUNTIF(C2:C22,"&lt;0.46")</f>
        <v>0</v>
      </c>
      <c r="E27" s="5"/>
      <c r="F27" s="5"/>
      <c r="G27" s="39">
        <v>0.04</v>
      </c>
      <c r="H27">
        <v>-20</v>
      </c>
      <c r="I27">
        <v>480</v>
      </c>
    </row>
    <row r="28" s="3" customFormat="1" spans="3:9">
      <c r="C28" s="16" t="s">
        <v>17</v>
      </c>
      <c r="D28" s="16">
        <f>COUNTIF(C2:C22,"&lt;0.61")-COUNTIF(C2:C22,"&lt;0.535")</f>
        <v>2</v>
      </c>
      <c r="E28" s="16">
        <v>3</v>
      </c>
      <c r="F28" s="16"/>
      <c r="G28" s="40">
        <v>0.08</v>
      </c>
      <c r="H28" s="3">
        <v>-40</v>
      </c>
      <c r="I28" s="3">
        <v>460</v>
      </c>
    </row>
    <row r="29" spans="3:9">
      <c r="C29" s="5" t="s">
        <v>18</v>
      </c>
      <c r="D29" s="5">
        <f>COUNTIF(C2:C22,"&lt;0.685")-COUNTIF(C2:C22,"&lt;0.61")</f>
        <v>4</v>
      </c>
      <c r="E29" s="5">
        <v>5</v>
      </c>
      <c r="F29" s="5"/>
      <c r="G29" s="39">
        <v>0.12</v>
      </c>
      <c r="H29">
        <v>-60</v>
      </c>
      <c r="I29">
        <v>440</v>
      </c>
    </row>
    <row r="30" s="4" customFormat="1" spans="3:9">
      <c r="C30" s="17" t="s">
        <v>19</v>
      </c>
      <c r="D30" s="17">
        <f>COUNTIF(C2:C22,"&lt;0.76")-COUNTIF(C2:C22,"&lt;0.685")</f>
        <v>9</v>
      </c>
      <c r="E30" s="17">
        <v>9</v>
      </c>
      <c r="G30" s="41">
        <v>0.16</v>
      </c>
      <c r="H30" s="42">
        <v>-80</v>
      </c>
      <c r="I30" s="42">
        <v>420</v>
      </c>
    </row>
    <row r="31" spans="3:5">
      <c r="C31" s="5" t="s">
        <v>20</v>
      </c>
      <c r="D31" s="5">
        <f>COUNTIF(C2:C22,"&lt;0.835")-COUNTIF(C2:C22,"&lt;0.76")</f>
        <v>4</v>
      </c>
      <c r="E31" s="5">
        <v>5</v>
      </c>
    </row>
    <row r="32" s="3" customFormat="1" spans="3:5">
      <c r="C32" s="16" t="s">
        <v>21</v>
      </c>
      <c r="D32" s="16">
        <f>COUNTIF(C2:C22,"&lt;0.91")-COUNTIF(C2:C22,"&lt;0.835")</f>
        <v>2</v>
      </c>
      <c r="E32" s="16">
        <v>3</v>
      </c>
    </row>
    <row r="33" spans="3:5">
      <c r="C33" s="5" t="s">
        <v>22</v>
      </c>
      <c r="D33" s="5">
        <f>COUNTIF(C2:C22,"&lt;0.985")-COUNTIF(C2:C22,"&lt;0.91")</f>
        <v>0</v>
      </c>
      <c r="E33" s="5"/>
    </row>
    <row r="34" spans="3:5">
      <c r="C34" s="5" t="s">
        <v>23</v>
      </c>
      <c r="D34" s="5">
        <f>COUNTIF(C2:C22,"&lt;1.06")-COUNTIF(C2:C22,"&lt;0.985")</f>
        <v>0</v>
      </c>
      <c r="E34" s="5"/>
    </row>
    <row r="35" spans="3:5">
      <c r="C35" s="5" t="s">
        <v>24</v>
      </c>
      <c r="D35" s="5">
        <f>COUNTIF(C2:C22,"&lt;1.135")-COUNTIF(C2:C22,"&lt;1.06")</f>
        <v>0</v>
      </c>
      <c r="E35" s="5"/>
    </row>
    <row r="36" spans="3:5">
      <c r="C36" s="5" t="s">
        <v>25</v>
      </c>
      <c r="D36" s="5">
        <f>COUNTIF(C2:C22,"&lt;1.21")-COUNTIF(C2:C22,"&lt;1.135")</f>
        <v>0</v>
      </c>
      <c r="E36" s="5"/>
    </row>
    <row r="37" spans="6:7">
      <c r="F37" s="5">
        <v>0.57</v>
      </c>
      <c r="G37" s="5">
        <v>0.041</v>
      </c>
    </row>
    <row r="38" spans="6:7">
      <c r="F38" s="5">
        <v>0.725</v>
      </c>
      <c r="G38" s="5">
        <v>0.076</v>
      </c>
    </row>
    <row r="39" spans="6:7">
      <c r="F39" s="5">
        <v>0.801</v>
      </c>
      <c r="G39" s="5">
        <v>0.094</v>
      </c>
    </row>
  </sheetData>
  <pageMargins left="0.75" right="0.75" top="1" bottom="1" header="0.5" footer="0.5"/>
  <headerFooter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3"/>
  <sheetViews>
    <sheetView topLeftCell="A16" workbookViewId="0">
      <selection activeCell="H37" sqref="H37:I59"/>
    </sheetView>
  </sheetViews>
  <sheetFormatPr defaultColWidth="9" defaultRowHeight="13.5"/>
  <cols>
    <col min="3" max="4" width="16.625" customWidth="1"/>
    <col min="8" max="9" width="20.75" customWidth="1"/>
    <col min="10" max="14" width="12.625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="1" customFormat="1" spans="1:14">
      <c r="A2" s="8">
        <v>91</v>
      </c>
      <c r="B2" s="9">
        <v>91</v>
      </c>
      <c r="C2" s="9">
        <v>0.553886651992798</v>
      </c>
      <c r="D2" s="9">
        <v>0.0149658918380737</v>
      </c>
      <c r="E2" s="9">
        <v>10</v>
      </c>
      <c r="F2" s="9">
        <v>6</v>
      </c>
      <c r="G2" s="9">
        <v>0</v>
      </c>
      <c r="H2" s="9">
        <v>4</v>
      </c>
      <c r="I2" s="9">
        <v>1</v>
      </c>
      <c r="J2" s="9">
        <v>0.625</v>
      </c>
      <c r="K2" s="9">
        <v>0.769230769230769</v>
      </c>
      <c r="L2" s="9">
        <v>0.6</v>
      </c>
      <c r="M2" s="9">
        <v>0.4</v>
      </c>
      <c r="N2" s="9">
        <v>0.7</v>
      </c>
    </row>
    <row r="3" s="1" customFormat="1" spans="1:14">
      <c r="A3" s="8">
        <v>28</v>
      </c>
      <c r="B3" s="9">
        <v>28</v>
      </c>
      <c r="C3" s="9">
        <v>0.567909240722656</v>
      </c>
      <c r="D3" s="9">
        <v>0.0131438970565796</v>
      </c>
      <c r="E3" s="9">
        <v>10</v>
      </c>
      <c r="F3" s="9">
        <v>6</v>
      </c>
      <c r="G3" s="9">
        <v>0</v>
      </c>
      <c r="H3" s="9">
        <v>4</v>
      </c>
      <c r="I3" s="9">
        <v>1</v>
      </c>
      <c r="J3" s="9">
        <v>0.625</v>
      </c>
      <c r="K3" s="9">
        <v>0.769230769230769</v>
      </c>
      <c r="L3" s="9">
        <v>0.6</v>
      </c>
      <c r="M3" s="9">
        <v>0.4</v>
      </c>
      <c r="N3" s="9">
        <v>0.7</v>
      </c>
    </row>
    <row r="4" s="32" customFormat="1" spans="1:14">
      <c r="A4" s="33">
        <v>21</v>
      </c>
      <c r="B4" s="34">
        <v>21</v>
      </c>
      <c r="C4" s="34">
        <v>0.58139967918396</v>
      </c>
      <c r="D4" s="34">
        <v>0.0861740112304687</v>
      </c>
      <c r="E4" s="34">
        <v>10</v>
      </c>
      <c r="F4" s="34">
        <v>2</v>
      </c>
      <c r="G4" s="34">
        <v>0</v>
      </c>
      <c r="H4" s="34">
        <v>8</v>
      </c>
      <c r="I4" s="34">
        <v>1</v>
      </c>
      <c r="J4" s="34">
        <v>0.833333333333333</v>
      </c>
      <c r="K4" s="34">
        <v>0.909090909090909</v>
      </c>
      <c r="L4" s="34">
        <v>0.2</v>
      </c>
      <c r="M4" s="34">
        <v>0.8</v>
      </c>
      <c r="N4" s="34">
        <v>0.9</v>
      </c>
    </row>
    <row r="5" s="14" customFormat="1" spans="1:14">
      <c r="A5" s="19">
        <v>69</v>
      </c>
      <c r="B5" s="20">
        <v>69</v>
      </c>
      <c r="C5" s="20">
        <v>0.590951204299927</v>
      </c>
      <c r="D5" s="20">
        <v>0.0433201789855957</v>
      </c>
      <c r="E5" s="20">
        <v>10</v>
      </c>
      <c r="F5" s="20">
        <v>6</v>
      </c>
      <c r="G5" s="20">
        <v>0</v>
      </c>
      <c r="H5" s="20">
        <v>4</v>
      </c>
      <c r="I5" s="20">
        <v>1</v>
      </c>
      <c r="J5" s="20">
        <v>0.625</v>
      </c>
      <c r="K5" s="20">
        <v>0.769230769230769</v>
      </c>
      <c r="L5" s="20">
        <v>0.6</v>
      </c>
      <c r="M5" s="20">
        <v>0.4</v>
      </c>
      <c r="N5" s="20">
        <v>0.7</v>
      </c>
    </row>
    <row r="6" spans="1:14">
      <c r="A6" s="6">
        <v>88</v>
      </c>
      <c r="B6" s="7">
        <v>88</v>
      </c>
      <c r="C6" s="7">
        <v>0.608068227767944</v>
      </c>
      <c r="D6" s="7">
        <v>0.0860852003097534</v>
      </c>
      <c r="E6" s="7">
        <v>10</v>
      </c>
      <c r="F6" s="7">
        <v>8</v>
      </c>
      <c r="G6" s="7">
        <v>0</v>
      </c>
      <c r="H6" s="7">
        <v>2</v>
      </c>
      <c r="I6" s="7">
        <v>1</v>
      </c>
      <c r="J6" s="7">
        <v>0.555555555555556</v>
      </c>
      <c r="K6" s="7">
        <v>0.714285714285714</v>
      </c>
      <c r="L6" s="7">
        <v>0.8</v>
      </c>
      <c r="M6" s="7">
        <v>0.2</v>
      </c>
      <c r="N6" s="7">
        <v>0.6</v>
      </c>
    </row>
    <row r="7" s="1" customFormat="1" spans="1:14">
      <c r="A7" s="8">
        <v>38</v>
      </c>
      <c r="B7" s="9">
        <v>38</v>
      </c>
      <c r="C7" s="9">
        <v>0.627801895141602</v>
      </c>
      <c r="D7" s="9">
        <v>0.0450423955917358</v>
      </c>
      <c r="E7" s="9">
        <v>10</v>
      </c>
      <c r="F7" s="9">
        <v>3</v>
      </c>
      <c r="G7" s="9">
        <v>0</v>
      </c>
      <c r="H7" s="9">
        <v>7</v>
      </c>
      <c r="I7" s="9">
        <v>1</v>
      </c>
      <c r="J7" s="9">
        <v>0.769230769230769</v>
      </c>
      <c r="K7" s="9">
        <v>0.869565217391304</v>
      </c>
      <c r="L7" s="9">
        <v>0.3</v>
      </c>
      <c r="M7" s="9">
        <v>0.7</v>
      </c>
      <c r="N7" s="9">
        <v>0.85</v>
      </c>
    </row>
    <row r="8" s="14" customFormat="1" spans="1:14">
      <c r="A8" s="19">
        <v>41</v>
      </c>
      <c r="B8" s="20">
        <v>41</v>
      </c>
      <c r="C8" s="20">
        <v>0.649533748626709</v>
      </c>
      <c r="D8" s="20">
        <v>0.0536892414093018</v>
      </c>
      <c r="E8" s="20">
        <v>10</v>
      </c>
      <c r="F8" s="20">
        <v>4</v>
      </c>
      <c r="G8" s="20">
        <v>0</v>
      </c>
      <c r="H8" s="20">
        <v>6</v>
      </c>
      <c r="I8" s="20">
        <v>1</v>
      </c>
      <c r="J8" s="20">
        <v>0.714285714285714</v>
      </c>
      <c r="K8" s="20">
        <v>0.833333333333333</v>
      </c>
      <c r="L8" s="20">
        <v>0.4</v>
      </c>
      <c r="M8" s="20">
        <v>0.6</v>
      </c>
      <c r="N8" s="20">
        <v>0.8</v>
      </c>
    </row>
    <row r="9" customFormat="1" spans="1:14">
      <c r="A9" s="6">
        <v>13</v>
      </c>
      <c r="B9" s="7">
        <v>13</v>
      </c>
      <c r="C9" s="7">
        <v>0.658955097198486</v>
      </c>
      <c r="D9" s="7">
        <v>0.0644017457962036</v>
      </c>
      <c r="E9" s="7">
        <v>10</v>
      </c>
      <c r="F9" s="7">
        <v>5</v>
      </c>
      <c r="G9" s="7">
        <v>0</v>
      </c>
      <c r="H9" s="7">
        <v>5</v>
      </c>
      <c r="I9" s="7">
        <v>1</v>
      </c>
      <c r="J9" s="7">
        <v>0.666666666666667</v>
      </c>
      <c r="K9" s="7">
        <v>0.8</v>
      </c>
      <c r="L9" s="7">
        <v>0.5</v>
      </c>
      <c r="M9" s="7">
        <v>0.5</v>
      </c>
      <c r="N9" s="7">
        <v>0.75</v>
      </c>
    </row>
    <row r="10" s="14" customFormat="1" spans="1:14">
      <c r="A10" s="19">
        <v>86</v>
      </c>
      <c r="B10" s="20">
        <v>86</v>
      </c>
      <c r="C10" s="20">
        <v>0.676200747489929</v>
      </c>
      <c r="D10" s="20">
        <v>0.147956132888794</v>
      </c>
      <c r="E10" s="20">
        <v>10</v>
      </c>
      <c r="F10" s="20">
        <v>6</v>
      </c>
      <c r="G10" s="20">
        <v>0</v>
      </c>
      <c r="H10" s="20">
        <v>4</v>
      </c>
      <c r="I10" s="20">
        <v>1</v>
      </c>
      <c r="J10" s="20">
        <v>0.625</v>
      </c>
      <c r="K10" s="20">
        <v>0.769230769230769</v>
      </c>
      <c r="L10" s="20">
        <v>0.6</v>
      </c>
      <c r="M10" s="20">
        <v>0.4</v>
      </c>
      <c r="N10" s="20">
        <v>0.7</v>
      </c>
    </row>
    <row r="11" s="1" customFormat="1" spans="1:14">
      <c r="A11" s="8">
        <v>68</v>
      </c>
      <c r="B11" s="9">
        <v>68</v>
      </c>
      <c r="C11" s="9">
        <v>0.707603454589844</v>
      </c>
      <c r="D11" s="9">
        <v>0.0820735692977905</v>
      </c>
      <c r="E11" s="9">
        <v>10</v>
      </c>
      <c r="F11" s="9">
        <v>7</v>
      </c>
      <c r="G11" s="9">
        <v>0</v>
      </c>
      <c r="H11" s="9">
        <v>3</v>
      </c>
      <c r="I11" s="9">
        <v>1</v>
      </c>
      <c r="J11" s="9">
        <v>0.588235294117647</v>
      </c>
      <c r="K11" s="9">
        <v>0.740740740740741</v>
      </c>
      <c r="L11" s="9">
        <v>0.7</v>
      </c>
      <c r="M11" s="9">
        <v>0.3</v>
      </c>
      <c r="N11" s="9">
        <v>0.65</v>
      </c>
    </row>
    <row r="12" spans="1:14">
      <c r="A12" s="6">
        <v>7</v>
      </c>
      <c r="B12" s="7">
        <v>7</v>
      </c>
      <c r="C12" s="7">
        <v>0.710409045219421</v>
      </c>
      <c r="D12" s="7">
        <v>0.056043267250061</v>
      </c>
      <c r="E12" s="7">
        <v>10</v>
      </c>
      <c r="F12" s="7">
        <v>4</v>
      </c>
      <c r="G12" s="7">
        <v>0</v>
      </c>
      <c r="H12" s="7">
        <v>6</v>
      </c>
      <c r="I12" s="7">
        <v>1</v>
      </c>
      <c r="J12" s="7">
        <v>0.714285714285714</v>
      </c>
      <c r="K12" s="7">
        <v>0.833333333333333</v>
      </c>
      <c r="L12" s="7">
        <v>0.4</v>
      </c>
      <c r="M12" s="7">
        <v>0.6</v>
      </c>
      <c r="N12" s="7">
        <v>0.8</v>
      </c>
    </row>
    <row r="13" spans="1:14">
      <c r="A13" s="6">
        <v>54</v>
      </c>
      <c r="B13" s="7">
        <v>54</v>
      </c>
      <c r="C13" s="7">
        <v>0.727168083190918</v>
      </c>
      <c r="D13" s="7">
        <v>0.0995856523513794</v>
      </c>
      <c r="E13" s="7">
        <v>10</v>
      </c>
      <c r="F13" s="7">
        <v>5</v>
      </c>
      <c r="G13" s="7">
        <v>0</v>
      </c>
      <c r="H13" s="7">
        <v>5</v>
      </c>
      <c r="I13" s="7">
        <v>1</v>
      </c>
      <c r="J13" s="7">
        <v>0.666666666666667</v>
      </c>
      <c r="K13" s="7">
        <v>0.8</v>
      </c>
      <c r="L13" s="7">
        <v>0.5</v>
      </c>
      <c r="M13" s="7">
        <v>0.5</v>
      </c>
      <c r="N13" s="7">
        <v>0.75</v>
      </c>
    </row>
    <row r="14" customFormat="1" spans="1:14">
      <c r="A14" s="6">
        <v>51</v>
      </c>
      <c r="B14" s="7">
        <v>51</v>
      </c>
      <c r="C14" s="7">
        <v>0.744209051132202</v>
      </c>
      <c r="D14" s="7">
        <v>0.144469022750854</v>
      </c>
      <c r="E14" s="7">
        <v>10</v>
      </c>
      <c r="F14" s="7">
        <v>6</v>
      </c>
      <c r="G14" s="7">
        <v>0</v>
      </c>
      <c r="H14" s="7">
        <v>4</v>
      </c>
      <c r="I14" s="7">
        <v>1</v>
      </c>
      <c r="J14" s="7">
        <v>0.625</v>
      </c>
      <c r="K14" s="7">
        <v>0.769230769230769</v>
      </c>
      <c r="L14" s="7">
        <v>0.6</v>
      </c>
      <c r="M14" s="7">
        <v>0.4</v>
      </c>
      <c r="N14" s="7">
        <v>0.7</v>
      </c>
    </row>
    <row r="15" s="1" customFormat="1" spans="1:14">
      <c r="A15" s="8">
        <v>52</v>
      </c>
      <c r="B15" s="9">
        <v>52</v>
      </c>
      <c r="C15" s="9">
        <v>0.76999843120575</v>
      </c>
      <c r="D15" s="9">
        <v>0.212963461875915</v>
      </c>
      <c r="E15" s="9">
        <v>10</v>
      </c>
      <c r="F15" s="9">
        <v>6</v>
      </c>
      <c r="G15" s="9">
        <v>0</v>
      </c>
      <c r="H15" s="9">
        <v>4</v>
      </c>
      <c r="I15" s="9">
        <v>1</v>
      </c>
      <c r="J15" s="9">
        <v>0.625</v>
      </c>
      <c r="K15" s="9">
        <v>0.769230769230769</v>
      </c>
      <c r="L15" s="9">
        <v>0.6</v>
      </c>
      <c r="M15" s="9">
        <v>0.4</v>
      </c>
      <c r="N15" s="9">
        <v>0.7</v>
      </c>
    </row>
    <row r="16" customFormat="1" spans="1:14">
      <c r="A16" s="6">
        <v>49</v>
      </c>
      <c r="B16" s="7">
        <v>49</v>
      </c>
      <c r="C16" s="7">
        <v>0.783710598945618</v>
      </c>
      <c r="D16" s="7">
        <v>0.189907193183899</v>
      </c>
      <c r="E16" s="7">
        <v>10</v>
      </c>
      <c r="F16" s="7">
        <v>6</v>
      </c>
      <c r="G16" s="7">
        <v>0</v>
      </c>
      <c r="H16" s="7">
        <v>4</v>
      </c>
      <c r="I16" s="7">
        <v>1</v>
      </c>
      <c r="J16" s="7">
        <v>0.625</v>
      </c>
      <c r="K16" s="7">
        <v>0.769230769230769</v>
      </c>
      <c r="L16" s="7">
        <v>0.6</v>
      </c>
      <c r="M16" s="7">
        <v>0.4</v>
      </c>
      <c r="N16" s="7">
        <v>0.7</v>
      </c>
    </row>
    <row r="17" s="1" customFormat="1" spans="1:14">
      <c r="A17" s="8">
        <v>90</v>
      </c>
      <c r="B17" s="9">
        <v>90</v>
      </c>
      <c r="C17" s="9">
        <v>0.805208325386047</v>
      </c>
      <c r="D17" s="9">
        <v>0.158805131912231</v>
      </c>
      <c r="E17" s="9">
        <v>9</v>
      </c>
      <c r="F17" s="9">
        <v>7</v>
      </c>
      <c r="G17" s="9">
        <v>1</v>
      </c>
      <c r="H17" s="9">
        <v>3</v>
      </c>
      <c r="I17" s="9">
        <v>0.9</v>
      </c>
      <c r="J17" s="9">
        <v>0.5625</v>
      </c>
      <c r="K17" s="9">
        <v>0.692307692307692</v>
      </c>
      <c r="L17" s="9">
        <v>0.7</v>
      </c>
      <c r="M17" s="9">
        <v>0.2</v>
      </c>
      <c r="N17" s="9">
        <v>0.6</v>
      </c>
    </row>
    <row r="18" s="14" customFormat="1" spans="1:14">
      <c r="A18" s="19">
        <v>26</v>
      </c>
      <c r="B18" s="20">
        <v>26</v>
      </c>
      <c r="C18" s="20">
        <v>0.814105629920959</v>
      </c>
      <c r="D18" s="20">
        <v>0.123190999031067</v>
      </c>
      <c r="E18" s="20">
        <v>10</v>
      </c>
      <c r="F18" s="20">
        <v>9</v>
      </c>
      <c r="G18" s="20">
        <v>0</v>
      </c>
      <c r="H18" s="20">
        <v>1</v>
      </c>
      <c r="I18" s="20">
        <v>1</v>
      </c>
      <c r="J18" s="20">
        <v>0.526315789473684</v>
      </c>
      <c r="K18" s="20">
        <v>0.689655172413793</v>
      </c>
      <c r="L18" s="20">
        <v>0.9</v>
      </c>
      <c r="M18" s="20">
        <v>0.1</v>
      </c>
      <c r="N18" s="20">
        <v>0.55</v>
      </c>
    </row>
    <row r="19" s="1" customFormat="1" spans="1:14">
      <c r="A19" s="8">
        <v>25</v>
      </c>
      <c r="B19" s="9">
        <v>25</v>
      </c>
      <c r="C19" s="9">
        <v>0.827527761459351</v>
      </c>
      <c r="D19" s="9">
        <v>0.106193423271179</v>
      </c>
      <c r="E19" s="9">
        <v>10</v>
      </c>
      <c r="F19" s="9">
        <v>6</v>
      </c>
      <c r="G19" s="9">
        <v>0</v>
      </c>
      <c r="H19" s="9">
        <v>4</v>
      </c>
      <c r="I19" s="9">
        <v>1</v>
      </c>
      <c r="J19" s="9">
        <v>0.625</v>
      </c>
      <c r="K19" s="9">
        <v>0.769230769230769</v>
      </c>
      <c r="L19" s="9">
        <v>0.6</v>
      </c>
      <c r="M19" s="9">
        <v>0.4</v>
      </c>
      <c r="N19" s="9">
        <v>0.7</v>
      </c>
    </row>
    <row r="20" s="1" customFormat="1" spans="1:14">
      <c r="A20" s="8">
        <v>79</v>
      </c>
      <c r="B20" s="9">
        <v>79</v>
      </c>
      <c r="C20" s="9">
        <v>0.850063800811768</v>
      </c>
      <c r="D20" s="9">
        <v>0.0480085611343384</v>
      </c>
      <c r="E20" s="9">
        <v>10</v>
      </c>
      <c r="F20" s="9">
        <v>2</v>
      </c>
      <c r="G20" s="9">
        <v>0</v>
      </c>
      <c r="H20" s="9">
        <v>8</v>
      </c>
      <c r="I20" s="9">
        <v>1</v>
      </c>
      <c r="J20" s="9">
        <v>0.833333333333333</v>
      </c>
      <c r="K20" s="9">
        <v>0.909090909090909</v>
      </c>
      <c r="L20" s="9">
        <v>0.2</v>
      </c>
      <c r="M20" s="9">
        <v>0.8</v>
      </c>
      <c r="N20" s="9">
        <v>0.9</v>
      </c>
    </row>
    <row r="21" s="2" customFormat="1" spans="1:14">
      <c r="A21" s="10">
        <v>99</v>
      </c>
      <c r="B21" s="11">
        <v>99</v>
      </c>
      <c r="C21" s="11">
        <v>0.862016797065735</v>
      </c>
      <c r="D21" s="11">
        <v>0.0384888648986816</v>
      </c>
      <c r="E21" s="11">
        <v>10</v>
      </c>
      <c r="F21" s="11">
        <v>5</v>
      </c>
      <c r="G21" s="11">
        <v>0</v>
      </c>
      <c r="H21" s="11">
        <v>5</v>
      </c>
      <c r="I21" s="11">
        <v>1</v>
      </c>
      <c r="J21" s="11">
        <v>0.666666666666667</v>
      </c>
      <c r="K21" s="11">
        <v>0.8</v>
      </c>
      <c r="L21" s="11">
        <v>0.5</v>
      </c>
      <c r="M21" s="11">
        <v>0.5</v>
      </c>
      <c r="N21" s="11">
        <v>0.75</v>
      </c>
    </row>
    <row r="22" spans="1:14">
      <c r="A22" s="6">
        <v>43</v>
      </c>
      <c r="B22" s="7">
        <v>43</v>
      </c>
      <c r="C22" s="7">
        <v>0.888309717178345</v>
      </c>
      <c r="D22" s="7">
        <v>0.139370918273926</v>
      </c>
      <c r="E22" s="7">
        <v>10</v>
      </c>
      <c r="F22" s="7">
        <v>7</v>
      </c>
      <c r="G22" s="7">
        <v>0</v>
      </c>
      <c r="H22" s="7">
        <v>3</v>
      </c>
      <c r="I22" s="7">
        <v>1</v>
      </c>
      <c r="J22" s="7">
        <v>0.588235294117647</v>
      </c>
      <c r="K22" s="7">
        <v>0.740740740740741</v>
      </c>
      <c r="L22" s="7">
        <v>0.7</v>
      </c>
      <c r="M22" s="7">
        <v>0.3</v>
      </c>
      <c r="N22" s="7">
        <v>0.65</v>
      </c>
    </row>
    <row r="23" s="1" customFormat="1" spans="1:14">
      <c r="A23" s="8">
        <v>80</v>
      </c>
      <c r="B23" s="9">
        <v>80</v>
      </c>
      <c r="C23" s="9">
        <v>0.909982204437256</v>
      </c>
      <c r="D23" s="9">
        <v>0.198383212089539</v>
      </c>
      <c r="E23" s="9">
        <v>10</v>
      </c>
      <c r="F23" s="9">
        <v>9</v>
      </c>
      <c r="G23" s="9">
        <v>0</v>
      </c>
      <c r="H23" s="9">
        <v>1</v>
      </c>
      <c r="I23" s="9">
        <v>1</v>
      </c>
      <c r="J23" s="9">
        <v>0.526315789473684</v>
      </c>
      <c r="K23" s="9">
        <v>0.689655172413793</v>
      </c>
      <c r="L23" s="9">
        <v>0.9</v>
      </c>
      <c r="M23" s="9">
        <v>0.1</v>
      </c>
      <c r="N23" s="9">
        <v>0.55</v>
      </c>
    </row>
    <row r="24" s="2" customFormat="1" spans="1:14">
      <c r="A24" s="10">
        <v>30</v>
      </c>
      <c r="B24" s="11">
        <v>30</v>
      </c>
      <c r="C24" s="11">
        <v>0.924483895301819</v>
      </c>
      <c r="D24" s="11">
        <v>0.00849044322967529</v>
      </c>
      <c r="E24" s="11">
        <v>10</v>
      </c>
      <c r="F24" s="11">
        <v>8</v>
      </c>
      <c r="G24" s="11">
        <v>0</v>
      </c>
      <c r="H24" s="11">
        <v>2</v>
      </c>
      <c r="I24" s="11">
        <v>1</v>
      </c>
      <c r="J24" s="11">
        <v>0.555555555555556</v>
      </c>
      <c r="K24" s="11">
        <v>0.714285714285714</v>
      </c>
      <c r="L24" s="11">
        <v>0.8</v>
      </c>
      <c r="M24" s="11">
        <v>0.2</v>
      </c>
      <c r="N24" s="11">
        <v>0.6</v>
      </c>
    </row>
    <row r="25" spans="3:14">
      <c r="C25" s="5">
        <f>AVERAGE(C2:C24)</f>
        <v>0.732152316881263</v>
      </c>
      <c r="D25" s="5">
        <f>AVERAGE(D2:D24)</f>
        <v>0.0939457572024801</v>
      </c>
      <c r="J25" s="5">
        <f>AVERAGE(J2:J24)</f>
        <v>0.642051397511419</v>
      </c>
      <c r="K25" s="5">
        <f>AVERAGE(K2:K24)</f>
        <v>0.777823078403223</v>
      </c>
      <c r="L25" s="5">
        <f>AVERAGE(L2:L24)</f>
        <v>0.578260869565217</v>
      </c>
      <c r="M25" s="5">
        <f>AVERAGE(M2:M24)</f>
        <v>0.417391304347826</v>
      </c>
      <c r="N25" s="5">
        <f>AVERAGE(N2:N24)</f>
        <v>0.708695652173913</v>
      </c>
    </row>
    <row r="27" spans="3:12">
      <c r="C27" s="12" t="s">
        <v>13</v>
      </c>
      <c r="D27" s="5" t="s">
        <v>14</v>
      </c>
      <c r="E27" s="5"/>
      <c r="H27" s="12" t="s">
        <v>13</v>
      </c>
      <c r="I27" s="5" t="s">
        <v>14</v>
      </c>
      <c r="J27" s="13" t="s">
        <v>26</v>
      </c>
      <c r="K27" s="14"/>
      <c r="L27" s="14"/>
    </row>
    <row r="28" s="14" customFormat="1" spans="3:10">
      <c r="C28" s="13" t="s">
        <v>27</v>
      </c>
      <c r="D28" s="13">
        <f>COUNTIF(C2:C24,"&lt;0.399")-COUNTIF(C2:C24,"&lt;0.385")</f>
        <v>0</v>
      </c>
      <c r="E28" s="13"/>
      <c r="H28" s="13" t="s">
        <v>28</v>
      </c>
      <c r="I28" s="13">
        <f>COUNTIF(C2:C24,"&lt;0.402")-COUNTIF(C2:C24,"&lt;0.385")</f>
        <v>0</v>
      </c>
      <c r="J28" s="15"/>
    </row>
    <row r="29" spans="3:13">
      <c r="C29" s="5" t="s">
        <v>29</v>
      </c>
      <c r="D29" s="5">
        <f>COUNTIF(C2:C24,"&lt;0.413")-COUNTIF(C2:C24,"&lt;0.399")</f>
        <v>0</v>
      </c>
      <c r="E29" s="5"/>
      <c r="H29" s="5" t="s">
        <v>30</v>
      </c>
      <c r="I29" s="5">
        <f>COUNTIF(C2:C24,"&lt;0.419")-COUNTIF(C2:C24,"&lt;0.402")</f>
        <v>0</v>
      </c>
      <c r="J29" s="15">
        <v>0.04</v>
      </c>
      <c r="K29" s="14">
        <v>-20</v>
      </c>
      <c r="L29" s="14">
        <v>480</v>
      </c>
      <c r="M29" s="14">
        <v>24</v>
      </c>
    </row>
    <row r="30" s="14" customFormat="1" spans="3:13">
      <c r="C30" s="13" t="s">
        <v>31</v>
      </c>
      <c r="D30" s="13">
        <f>COUNTIF(C2:C24,"&lt;0.427")-COUNTIF(C2:C24,"&lt;0.413")</f>
        <v>0</v>
      </c>
      <c r="E30" s="13">
        <v>3</v>
      </c>
      <c r="F30" s="13">
        <v>2</v>
      </c>
      <c r="H30" s="13" t="s">
        <v>32</v>
      </c>
      <c r="I30" s="13">
        <f>COUNTIF(C2:C24,"&lt;0.436")-COUNTIF(C2:C24,"&lt;0.419")</f>
        <v>0</v>
      </c>
      <c r="J30" s="15">
        <v>0.08</v>
      </c>
      <c r="K30" s="14">
        <v>-40</v>
      </c>
      <c r="L30" s="14">
        <v>460</v>
      </c>
      <c r="M30" s="14">
        <v>23</v>
      </c>
    </row>
    <row r="31" s="14" customFormat="1" spans="3:13">
      <c r="C31" s="13" t="s">
        <v>33</v>
      </c>
      <c r="D31" s="13">
        <f>COUNTIF(C2:C24,"&lt;0.441")-COUNTIF(C2:C24,"&lt;0.427")</f>
        <v>0</v>
      </c>
      <c r="E31" s="13">
        <v>5</v>
      </c>
      <c r="F31" s="13">
        <v>5</v>
      </c>
      <c r="H31" s="13" t="s">
        <v>34</v>
      </c>
      <c r="I31" s="13">
        <f>COUNTIF(C2:C24,"&lt;0.453")-COUNTIF(C2:C24,"&lt;0.436")</f>
        <v>0</v>
      </c>
      <c r="J31" s="15">
        <v>0.12</v>
      </c>
      <c r="K31" s="14">
        <v>-60</v>
      </c>
      <c r="L31" s="14">
        <v>440</v>
      </c>
      <c r="M31" s="14">
        <v>22</v>
      </c>
    </row>
    <row r="32" s="14" customFormat="1" spans="3:13">
      <c r="C32" s="13" t="s">
        <v>35</v>
      </c>
      <c r="D32" s="13">
        <f>COUNTIF(C2:C24,"&lt;0.455")-COUNTIF(C2:C24,"&lt;0.441")</f>
        <v>0</v>
      </c>
      <c r="E32" s="13">
        <v>9</v>
      </c>
      <c r="F32" s="13">
        <v>7</v>
      </c>
      <c r="H32" s="13" t="s">
        <v>36</v>
      </c>
      <c r="I32" s="13">
        <f>COUNTIF(C2:C24,"&lt;0.47")-COUNTIF(C2:C24,"&lt;0.453")</f>
        <v>0</v>
      </c>
      <c r="J32" s="15">
        <v>0.16</v>
      </c>
      <c r="K32" s="18">
        <v>-80</v>
      </c>
      <c r="L32" s="18">
        <v>420</v>
      </c>
      <c r="M32" s="14">
        <v>21</v>
      </c>
    </row>
    <row r="33" s="14" customFormat="1" spans="3:9">
      <c r="C33" s="13" t="s">
        <v>37</v>
      </c>
      <c r="D33" s="13">
        <f>COUNTIF(C2:C24,"&lt;0.469")-COUNTIF(C2:C24,"&lt;0.455")</f>
        <v>0</v>
      </c>
      <c r="E33" s="13">
        <v>5</v>
      </c>
      <c r="F33" s="13">
        <v>5</v>
      </c>
      <c r="H33" s="13" t="s">
        <v>38</v>
      </c>
      <c r="I33" s="13">
        <f>COUNTIF(C2:C24,"&lt;0.487")-COUNTIF(C2:C24,"&lt;0.47")</f>
        <v>0</v>
      </c>
    </row>
    <row r="34" s="14" customFormat="1" spans="3:9">
      <c r="C34" s="13" t="s">
        <v>39</v>
      </c>
      <c r="D34" s="13">
        <f>COUNTIF(C2:C24,"&lt;0.483")-COUNTIF(C2:C24,"&lt;0.469")</f>
        <v>0</v>
      </c>
      <c r="E34" s="13">
        <v>3</v>
      </c>
      <c r="F34" s="13">
        <v>2</v>
      </c>
      <c r="H34" s="13" t="s">
        <v>40</v>
      </c>
      <c r="I34" s="13">
        <f>COUNTIF(C2:C24,"&lt;0.504")-COUNTIF(C2:C24,"&lt;0.487")</f>
        <v>0</v>
      </c>
    </row>
    <row r="35" spans="3:11">
      <c r="C35" s="5" t="s">
        <v>41</v>
      </c>
      <c r="D35" s="5">
        <f>COUNTIF(C2:C24,"&lt;0.497")-COUNTIF(C2:C24,"&lt;0.483")</f>
        <v>0</v>
      </c>
      <c r="E35" s="5"/>
      <c r="H35" s="5" t="s">
        <v>42</v>
      </c>
      <c r="I35" s="5">
        <f>COUNTIF(C2:C24,"&lt;0.521")-COUNTIF(C2:C24,"&lt;0.504")</f>
        <v>0</v>
      </c>
      <c r="J35" s="5">
        <v>0.57</v>
      </c>
      <c r="K35" s="5">
        <v>0.041</v>
      </c>
    </row>
    <row r="36" spans="3:11">
      <c r="C36" s="5" t="s">
        <v>43</v>
      </c>
      <c r="D36" s="5">
        <f>COUNTIF(C2:C24,"&lt;0.511")-COUNTIF(C2:C24,"&lt;0.497")</f>
        <v>0</v>
      </c>
      <c r="E36" s="5"/>
      <c r="H36" s="5" t="s">
        <v>44</v>
      </c>
      <c r="I36" s="5">
        <f>COUNTIF(C2:C24,"&lt;0.538")-COUNTIF(C2:C24,"&lt;0.521")</f>
        <v>0</v>
      </c>
      <c r="J36" s="5">
        <v>0.725</v>
      </c>
      <c r="K36" s="5">
        <v>0.076</v>
      </c>
    </row>
    <row r="37" s="3" customFormat="1" spans="3:11">
      <c r="C37" s="16" t="s">
        <v>45</v>
      </c>
      <c r="D37" s="16">
        <f>COUNTIF(C2:C24,"&lt;0.525")-COUNTIF(C2:C24,"&lt;0.511")</f>
        <v>0</v>
      </c>
      <c r="E37" s="16"/>
      <c r="H37" s="16" t="s">
        <v>46</v>
      </c>
      <c r="I37" s="16">
        <f>COUNTIF(C2:C24,"&lt;0.555")-COUNTIF(C2:C24,"&lt;0.538")</f>
        <v>1</v>
      </c>
      <c r="J37" s="16">
        <v>0.801</v>
      </c>
      <c r="K37" s="16">
        <v>0.094</v>
      </c>
    </row>
    <row r="38" spans="3:9">
      <c r="C38" s="5" t="s">
        <v>47</v>
      </c>
      <c r="D38" s="5">
        <f>COUNTIF(C2:C24,"&lt;0.539")-COUNTIF(C2:C24,"&lt;0.525")</f>
        <v>0</v>
      </c>
      <c r="E38" s="5"/>
      <c r="H38" s="5" t="s">
        <v>48</v>
      </c>
      <c r="I38" s="5">
        <f>COUNTIF(C2:C24,"&lt;0.572")-COUNTIF(C2:C24,"&lt;0.555")</f>
        <v>1</v>
      </c>
    </row>
    <row r="39" spans="3:9">
      <c r="C39" s="5" t="s">
        <v>49</v>
      </c>
      <c r="D39" s="5">
        <f>COUNTIF(C2:C25,"&lt;0.553")-COUNTIF(C2:C25,"&lt;0.539")</f>
        <v>0</v>
      </c>
      <c r="H39" s="5" t="s">
        <v>50</v>
      </c>
      <c r="I39" s="5">
        <f>COUNTIF(C2:C24,"&lt;0.589")-COUNTIF(C2:C24,"&lt;0.572")</f>
        <v>1</v>
      </c>
    </row>
    <row r="40" spans="3:9">
      <c r="C40" s="5" t="s">
        <v>51</v>
      </c>
      <c r="D40" s="5">
        <f>COUNTIF(C2:C25,"&lt;0.567")-COUNTIF(C2:C25,"&lt;0.553")</f>
        <v>1</v>
      </c>
      <c r="H40" s="5" t="s">
        <v>52</v>
      </c>
      <c r="I40" s="5">
        <f>COUNTIF(C2:C24,"&lt;0.606")-COUNTIF(C2:C24,"&lt;0.589")</f>
        <v>1</v>
      </c>
    </row>
    <row r="41" spans="3:9">
      <c r="C41" s="5" t="s">
        <v>53</v>
      </c>
      <c r="D41" s="5">
        <f>COUNTIF(C2:C25,"&lt;0.581")-COUNTIF(C2:C25,"&lt;0.567")</f>
        <v>1</v>
      </c>
      <c r="H41" s="5" t="s">
        <v>54</v>
      </c>
      <c r="I41" s="5">
        <f>COUNTIF(C2:C24,"&lt;0.623")-COUNTIF(C2:C24,"&lt;0.606")</f>
        <v>1</v>
      </c>
    </row>
    <row r="42" spans="3:9">
      <c r="C42" s="5" t="s">
        <v>55</v>
      </c>
      <c r="D42" s="5">
        <f>COUNTIF(C2:C25,"&lt;0.595")-COUNTIF(C2:C25,"&lt;0.581")</f>
        <v>2</v>
      </c>
      <c r="H42" s="5" t="s">
        <v>56</v>
      </c>
      <c r="I42" s="5">
        <f>COUNTIF(C2:C24,"&lt;0.64")-COUNTIF(C2:C24,"&lt;0.623")</f>
        <v>1</v>
      </c>
    </row>
    <row r="43" spans="3:9">
      <c r="C43" s="5" t="s">
        <v>57</v>
      </c>
      <c r="D43" s="5">
        <f>COUNTIF(C2:C25,"&lt;0.609")-COUNTIF(C2:C25,"&lt;0.595")</f>
        <v>1</v>
      </c>
      <c r="H43" s="5" t="s">
        <v>58</v>
      </c>
      <c r="I43" s="5">
        <f>COUNTIF(C2:C24,"&lt;0.657")-COUNTIF(C2:C24,"&lt;0.64")</f>
        <v>1</v>
      </c>
    </row>
    <row r="44" spans="3:9">
      <c r="C44" s="5" t="s">
        <v>59</v>
      </c>
      <c r="D44" s="5">
        <f>COUNTIF(C2:C25,"&lt;0.623")-COUNTIF(C2:C25,"&lt;0.609")</f>
        <v>0</v>
      </c>
      <c r="H44" s="5" t="s">
        <v>60</v>
      </c>
      <c r="I44" s="5">
        <f>COUNTIF(C2:C24,"&lt;0.674")-COUNTIF(C2:C24,"&lt;0.657")</f>
        <v>1</v>
      </c>
    </row>
    <row r="45" spans="3:9">
      <c r="C45" s="5" t="s">
        <v>61</v>
      </c>
      <c r="D45" s="5">
        <f>COUNTIF(C2:C25,"&lt;0.637")-COUNTIF(C2:C25,"&lt;0.623")</f>
        <v>1</v>
      </c>
      <c r="H45" s="5" t="s">
        <v>62</v>
      </c>
      <c r="I45" s="5">
        <f>COUNTIF(C2:C24,"&lt;0.691")-COUNTIF(C2:C24,"&lt;0.674")</f>
        <v>1</v>
      </c>
    </row>
    <row r="46" spans="3:9">
      <c r="C46" s="5" t="s">
        <v>63</v>
      </c>
      <c r="D46" s="5">
        <f>COUNTIF(C2:C25,"&lt;0.651")-COUNTIF(C2:C25,"&lt;0.637")</f>
        <v>1</v>
      </c>
      <c r="H46" s="5" t="s">
        <v>64</v>
      </c>
      <c r="I46" s="5">
        <f>COUNTIF(C2:C24,"&lt;0.708")-COUNTIF(C2:C24,"&lt;0.691")</f>
        <v>1</v>
      </c>
    </row>
    <row r="47" spans="3:9">
      <c r="C47" s="5" t="s">
        <v>65</v>
      </c>
      <c r="D47" s="5">
        <f>COUNTIF(C2:C25,"&lt;0.665")-COUNTIF(C2:C25,"&lt;0.651")</f>
        <v>1</v>
      </c>
      <c r="H47" s="5" t="s">
        <v>66</v>
      </c>
      <c r="I47" s="5">
        <f>COUNTIF(C2:C24,"&lt;0.725")-COUNTIF(C2:C24,"&lt;0.708")</f>
        <v>1</v>
      </c>
    </row>
    <row r="48" s="4" customFormat="1" spans="3:9">
      <c r="C48" s="17" t="s">
        <v>67</v>
      </c>
      <c r="D48" s="17">
        <f>COUNTIF(C2:C25,"&lt;0.679")-COUNTIF(C2:C25,"&lt;0.665")</f>
        <v>1</v>
      </c>
      <c r="H48" s="17" t="s">
        <v>68</v>
      </c>
      <c r="I48" s="17">
        <f>COUNTIF(C2:C24,"&lt;0.742")-COUNTIF(C2:C24,"&lt;0.725")</f>
        <v>1</v>
      </c>
    </row>
    <row r="49" spans="3:9">
      <c r="C49" s="5" t="s">
        <v>69</v>
      </c>
      <c r="D49" s="5">
        <f>COUNTIF(C2:C25,"&lt;0.693")-COUNTIF(C2:C25,"&lt;0.679")</f>
        <v>0</v>
      </c>
      <c r="H49" s="5" t="s">
        <v>70</v>
      </c>
      <c r="I49" s="5">
        <f>COUNTIF(C2:C24,"&lt;0.759")-COUNTIF(C2:C24,"&lt;0.742")</f>
        <v>1</v>
      </c>
    </row>
    <row r="50" spans="3:9">
      <c r="C50" s="5" t="s">
        <v>71</v>
      </c>
      <c r="D50" s="5">
        <f>COUNTIF(C2:C25,"&lt;0.707")-COUNTIF(C2:C25,"&lt;0.693")</f>
        <v>0</v>
      </c>
      <c r="H50" s="5" t="s">
        <v>72</v>
      </c>
      <c r="I50" s="5">
        <f>COUNTIF(C2:C24,"&lt;0.776")-COUNTIF(C2:C24,"&lt;0.759")</f>
        <v>1</v>
      </c>
    </row>
    <row r="51" spans="3:9">
      <c r="C51" s="5" t="s">
        <v>73</v>
      </c>
      <c r="D51" s="5">
        <f>COUNTIF(C2:C25,"&lt;0.721")-COUNTIF(C2:C25,"&lt;0.707")</f>
        <v>2</v>
      </c>
      <c r="H51" s="5" t="s">
        <v>74</v>
      </c>
      <c r="I51" s="5">
        <f>COUNTIF(C2:C24,"&lt;0.793")-COUNTIF(C2:C24,"&lt;0.776")</f>
        <v>1</v>
      </c>
    </row>
    <row r="52" spans="3:9">
      <c r="C52" s="5" t="s">
        <v>75</v>
      </c>
      <c r="D52" s="5">
        <f>COUNTIF(C2:C25,"&lt;0.735")-COUNTIF(C2:C25,"&lt;0.721")</f>
        <v>2</v>
      </c>
      <c r="H52" s="5" t="s">
        <v>76</v>
      </c>
      <c r="I52" s="5">
        <f>COUNTIF(C2:C24,"&lt;0.81")-COUNTIF(C2:C24,"&lt;0.793")</f>
        <v>1</v>
      </c>
    </row>
    <row r="53" spans="3:9">
      <c r="C53" s="5" t="s">
        <v>77</v>
      </c>
      <c r="D53" s="5">
        <f>COUNTIF(C2:C25,"&lt;0.749")-COUNTIF(C2:C25,"&lt;0.735")</f>
        <v>1</v>
      </c>
      <c r="H53" s="5" t="s">
        <v>85</v>
      </c>
      <c r="I53" s="5">
        <f>COUNTIF(C2:C24,"&lt;0.827")-COUNTIF(C2:C24,"&lt;0.81")</f>
        <v>1</v>
      </c>
    </row>
    <row r="54" spans="3:9">
      <c r="C54" s="5" t="s">
        <v>78</v>
      </c>
      <c r="D54" s="5">
        <f>COUNTIF(C2:C25,"&lt;0.763")-COUNTIF(C2:C25,"&lt;0.749")</f>
        <v>0</v>
      </c>
      <c r="H54" s="5" t="s">
        <v>86</v>
      </c>
      <c r="I54" s="5">
        <f>COUNTIF(C2:C24,"&lt;0.844")-COUNTIF(C2:C24,"&lt;0.827")</f>
        <v>1</v>
      </c>
    </row>
    <row r="55" spans="3:9">
      <c r="C55" s="5" t="s">
        <v>79</v>
      </c>
      <c r="D55" s="5">
        <f>COUNTIF(C2:C25,"&lt;0.777")-COUNTIF(C2:C25,"&lt;0.763")</f>
        <v>1</v>
      </c>
      <c r="H55" s="5" t="s">
        <v>87</v>
      </c>
      <c r="I55" s="5">
        <f>COUNTIF(C2:C24,"&lt;0.861")-COUNTIF(C2:C24,"&lt;0.844")</f>
        <v>1</v>
      </c>
    </row>
    <row r="56" spans="3:9">
      <c r="C56" s="5" t="s">
        <v>80</v>
      </c>
      <c r="D56" s="5">
        <f>COUNTIF(C2:C25,"&lt;0.791")-COUNTIF(C2:C25,"&lt;0.777")</f>
        <v>1</v>
      </c>
      <c r="H56" s="5" t="s">
        <v>88</v>
      </c>
      <c r="I56" s="5">
        <f>COUNTIF(C2:C24,"&lt;0.878")-COUNTIF(C2:C24,"&lt;0.861")</f>
        <v>1</v>
      </c>
    </row>
    <row r="57" spans="3:9">
      <c r="C57" s="5" t="s">
        <v>81</v>
      </c>
      <c r="D57" s="5">
        <f>COUNTIF(C2:C25,"&lt;0.805")-COUNTIF(C2:C25,"&lt;0.791")</f>
        <v>0</v>
      </c>
      <c r="H57" s="5" t="s">
        <v>89</v>
      </c>
      <c r="I57" s="5">
        <f>COUNTIF(C2:C24,"&lt;0.895")-COUNTIF(C2:C24,"&lt;0.878")</f>
        <v>1</v>
      </c>
    </row>
    <row r="58" spans="3:9">
      <c r="C58" s="5" t="s">
        <v>82</v>
      </c>
      <c r="D58" s="5">
        <f>COUNTIF(C2:C25,"&lt;0.819")-COUNTIF(C2:C25,"&lt;0.805")</f>
        <v>2</v>
      </c>
      <c r="H58" s="5" t="s">
        <v>90</v>
      </c>
      <c r="I58" s="5">
        <f>COUNTIF(C2:C24,"&lt;0.912")-COUNTIF(C2:C24,"&lt;0.895")</f>
        <v>1</v>
      </c>
    </row>
    <row r="59" spans="3:9">
      <c r="C59" s="5" t="s">
        <v>83</v>
      </c>
      <c r="D59" s="5">
        <f>COUNTIF(C2:C25,"&lt;0.833")-COUNTIF(C2:C25,"&lt;0.819")</f>
        <v>1</v>
      </c>
      <c r="H59" s="5" t="s">
        <v>91</v>
      </c>
      <c r="I59" s="5">
        <f>COUNTIF(C2:C24,"&lt;0.929")-COUNTIF(C2:C24,"&lt;0.912")</f>
        <v>1</v>
      </c>
    </row>
    <row r="60" spans="3:9">
      <c r="C60" s="5" t="s">
        <v>84</v>
      </c>
      <c r="D60" s="5">
        <f>COUNTIF(C2:C24,"&lt;0.847")-COUNTIF(C2:C24,"&lt;0.833")</f>
        <v>0</v>
      </c>
      <c r="H60" s="5" t="s">
        <v>92</v>
      </c>
      <c r="I60" s="5">
        <f>COUNTIF(C2:C24,"&lt;0.946")-COUNTIF(C2:C24,"&lt;0.929")</f>
        <v>0</v>
      </c>
    </row>
    <row r="61" s="3" customFormat="1" spans="8:9">
      <c r="H61" s="16" t="s">
        <v>93</v>
      </c>
      <c r="I61" s="16">
        <f>COUNTIF(C2:C24,"&lt;0.963")-COUNTIF(C2:C24,"&lt;0.946")</f>
        <v>0</v>
      </c>
    </row>
    <row r="62" spans="8:9">
      <c r="H62" s="5" t="s">
        <v>94</v>
      </c>
      <c r="I62" s="5">
        <f>COUNTIF(C2:C24,"&lt;0.98")-COUNTIF(C2:C24,"&lt;0.963")</f>
        <v>0</v>
      </c>
    </row>
    <row r="63" spans="8:9">
      <c r="H63" s="5" t="s">
        <v>95</v>
      </c>
      <c r="I63" s="5">
        <f>COUNTIF(C2:C24,"&lt;0.997")-COUNTIF(C2:C24,"&lt;0.98")</f>
        <v>0</v>
      </c>
    </row>
  </sheetData>
  <pageMargins left="0.75" right="0.75" top="1" bottom="1" header="0.5" footer="0.5"/>
  <headerFooter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2"/>
  <sheetViews>
    <sheetView topLeftCell="A22" workbookViewId="0">
      <selection activeCell="H36" sqref="H36:I57"/>
    </sheetView>
  </sheetViews>
  <sheetFormatPr defaultColWidth="9" defaultRowHeight="13.5"/>
  <cols>
    <col min="3" max="4" width="17.875" customWidth="1"/>
    <col min="8" max="9" width="22.125" customWidth="1"/>
    <col min="10" max="14" width="12.625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="1" customFormat="1" spans="1:14">
      <c r="A2" s="8">
        <v>91</v>
      </c>
      <c r="B2" s="9">
        <v>91</v>
      </c>
      <c r="C2" s="9">
        <v>0.553886651992798</v>
      </c>
      <c r="D2" s="9">
        <v>0.0149658918380737</v>
      </c>
      <c r="E2" s="9">
        <v>10</v>
      </c>
      <c r="F2" s="9">
        <v>6</v>
      </c>
      <c r="G2" s="9">
        <v>0</v>
      </c>
      <c r="H2" s="9">
        <v>4</v>
      </c>
      <c r="I2" s="9">
        <v>1</v>
      </c>
      <c r="J2" s="9">
        <v>0.625</v>
      </c>
      <c r="K2" s="9">
        <v>0.769230769230769</v>
      </c>
      <c r="L2" s="9">
        <v>0.6</v>
      </c>
      <c r="M2" s="9">
        <v>0.4</v>
      </c>
      <c r="N2" s="9">
        <v>0.7</v>
      </c>
    </row>
    <row r="3" s="1" customFormat="1" spans="1:14">
      <c r="A3" s="8">
        <v>28</v>
      </c>
      <c r="B3" s="9">
        <v>28</v>
      </c>
      <c r="C3" s="9">
        <v>0.567909240722656</v>
      </c>
      <c r="D3" s="9">
        <v>0.0131438970565796</v>
      </c>
      <c r="E3" s="9">
        <v>10</v>
      </c>
      <c r="F3" s="9">
        <v>6</v>
      </c>
      <c r="G3" s="9">
        <v>0</v>
      </c>
      <c r="H3" s="9">
        <v>4</v>
      </c>
      <c r="I3" s="9">
        <v>1</v>
      </c>
      <c r="J3" s="9">
        <v>0.625</v>
      </c>
      <c r="K3" s="9">
        <v>0.769230769230769</v>
      </c>
      <c r="L3" s="9">
        <v>0.6</v>
      </c>
      <c r="M3" s="9">
        <v>0.4</v>
      </c>
      <c r="N3" s="9">
        <v>0.7</v>
      </c>
    </row>
    <row r="4" s="32" customFormat="1" spans="1:14">
      <c r="A4" s="33">
        <v>21</v>
      </c>
      <c r="B4" s="34">
        <v>21</v>
      </c>
      <c r="C4" s="34">
        <v>0.58139967918396</v>
      </c>
      <c r="D4" s="34">
        <v>0.0861740112304687</v>
      </c>
      <c r="E4" s="34">
        <v>10</v>
      </c>
      <c r="F4" s="34">
        <v>2</v>
      </c>
      <c r="G4" s="34">
        <v>0</v>
      </c>
      <c r="H4" s="34">
        <v>8</v>
      </c>
      <c r="I4" s="34">
        <v>1</v>
      </c>
      <c r="J4" s="34">
        <v>0.833333333333333</v>
      </c>
      <c r="K4" s="34">
        <v>0.909090909090909</v>
      </c>
      <c r="L4" s="34">
        <v>0.2</v>
      </c>
      <c r="M4" s="34">
        <v>0.8</v>
      </c>
      <c r="N4" s="34">
        <v>0.9</v>
      </c>
    </row>
    <row r="5" s="14" customFormat="1" spans="1:14">
      <c r="A5" s="19">
        <v>69</v>
      </c>
      <c r="B5" s="20">
        <v>69</v>
      </c>
      <c r="C5" s="20">
        <v>0.590951204299927</v>
      </c>
      <c r="D5" s="20">
        <v>0.0433201789855957</v>
      </c>
      <c r="E5" s="20">
        <v>10</v>
      </c>
      <c r="F5" s="20">
        <v>6</v>
      </c>
      <c r="G5" s="20">
        <v>0</v>
      </c>
      <c r="H5" s="20">
        <v>4</v>
      </c>
      <c r="I5" s="20">
        <v>1</v>
      </c>
      <c r="J5" s="20">
        <v>0.625</v>
      </c>
      <c r="K5" s="20">
        <v>0.769230769230769</v>
      </c>
      <c r="L5" s="20">
        <v>0.6</v>
      </c>
      <c r="M5" s="20">
        <v>0.4</v>
      </c>
      <c r="N5" s="20">
        <v>0.7</v>
      </c>
    </row>
    <row r="6" spans="1:14">
      <c r="A6" s="6">
        <v>88</v>
      </c>
      <c r="B6" s="7">
        <v>88</v>
      </c>
      <c r="C6" s="7">
        <v>0.608068227767944</v>
      </c>
      <c r="D6" s="7">
        <v>0.0860852003097534</v>
      </c>
      <c r="E6" s="7">
        <v>10</v>
      </c>
      <c r="F6" s="7">
        <v>8</v>
      </c>
      <c r="G6" s="7">
        <v>0</v>
      </c>
      <c r="H6" s="7">
        <v>2</v>
      </c>
      <c r="I6" s="7">
        <v>1</v>
      </c>
      <c r="J6" s="7">
        <v>0.555555555555556</v>
      </c>
      <c r="K6" s="7">
        <v>0.714285714285714</v>
      </c>
      <c r="L6" s="7">
        <v>0.8</v>
      </c>
      <c r="M6" s="7">
        <v>0.2</v>
      </c>
      <c r="N6" s="7">
        <v>0.6</v>
      </c>
    </row>
    <row r="7" s="1" customFormat="1" spans="1:14">
      <c r="A7" s="8">
        <v>38</v>
      </c>
      <c r="B7" s="9">
        <v>38</v>
      </c>
      <c r="C7" s="9">
        <v>0.627801895141602</v>
      </c>
      <c r="D7" s="9">
        <v>0.0450423955917358</v>
      </c>
      <c r="E7" s="9">
        <v>10</v>
      </c>
      <c r="F7" s="9">
        <v>3</v>
      </c>
      <c r="G7" s="9">
        <v>0</v>
      </c>
      <c r="H7" s="9">
        <v>7</v>
      </c>
      <c r="I7" s="9">
        <v>1</v>
      </c>
      <c r="J7" s="9">
        <v>0.769230769230769</v>
      </c>
      <c r="K7" s="9">
        <v>0.869565217391304</v>
      </c>
      <c r="L7" s="9">
        <v>0.3</v>
      </c>
      <c r="M7" s="9">
        <v>0.7</v>
      </c>
      <c r="N7" s="9">
        <v>0.85</v>
      </c>
    </row>
    <row r="8" s="14" customFormat="1" spans="1:14">
      <c r="A8" s="19">
        <v>41</v>
      </c>
      <c r="B8" s="20">
        <v>41</v>
      </c>
      <c r="C8" s="20">
        <v>0.649533748626709</v>
      </c>
      <c r="D8" s="20">
        <v>0.0536892414093018</v>
      </c>
      <c r="E8" s="20">
        <v>10</v>
      </c>
      <c r="F8" s="20">
        <v>4</v>
      </c>
      <c r="G8" s="20">
        <v>0</v>
      </c>
      <c r="H8" s="20">
        <v>6</v>
      </c>
      <c r="I8" s="20">
        <v>1</v>
      </c>
      <c r="J8" s="20">
        <v>0.714285714285714</v>
      </c>
      <c r="K8" s="20">
        <v>0.833333333333333</v>
      </c>
      <c r="L8" s="20">
        <v>0.4</v>
      </c>
      <c r="M8" s="20">
        <v>0.6</v>
      </c>
      <c r="N8" s="20">
        <v>0.8</v>
      </c>
    </row>
    <row r="9" customFormat="1" spans="1:14">
      <c r="A9" s="6">
        <v>13</v>
      </c>
      <c r="B9" s="7">
        <v>13</v>
      </c>
      <c r="C9" s="7">
        <v>0.658955097198486</v>
      </c>
      <c r="D9" s="7">
        <v>0.0644017457962036</v>
      </c>
      <c r="E9" s="7">
        <v>10</v>
      </c>
      <c r="F9" s="7">
        <v>5</v>
      </c>
      <c r="G9" s="7">
        <v>0</v>
      </c>
      <c r="H9" s="7">
        <v>5</v>
      </c>
      <c r="I9" s="7">
        <v>1</v>
      </c>
      <c r="J9" s="7">
        <v>0.666666666666667</v>
      </c>
      <c r="K9" s="7">
        <v>0.8</v>
      </c>
      <c r="L9" s="7">
        <v>0.5</v>
      </c>
      <c r="M9" s="7">
        <v>0.5</v>
      </c>
      <c r="N9" s="7">
        <v>0.75</v>
      </c>
    </row>
    <row r="10" s="14" customFormat="1" spans="1:14">
      <c r="A10" s="19">
        <v>86</v>
      </c>
      <c r="B10" s="20">
        <v>86</v>
      </c>
      <c r="C10" s="20">
        <v>0.676200747489929</v>
      </c>
      <c r="D10" s="20">
        <v>0.147956132888794</v>
      </c>
      <c r="E10" s="20">
        <v>10</v>
      </c>
      <c r="F10" s="20">
        <v>6</v>
      </c>
      <c r="G10" s="20">
        <v>0</v>
      </c>
      <c r="H10" s="20">
        <v>4</v>
      </c>
      <c r="I10" s="20">
        <v>1</v>
      </c>
      <c r="J10" s="20">
        <v>0.625</v>
      </c>
      <c r="K10" s="20">
        <v>0.769230769230769</v>
      </c>
      <c r="L10" s="20">
        <v>0.6</v>
      </c>
      <c r="M10" s="20">
        <v>0.4</v>
      </c>
      <c r="N10" s="20">
        <v>0.7</v>
      </c>
    </row>
    <row r="11" s="1" customFormat="1" spans="1:14">
      <c r="A11" s="8">
        <v>68</v>
      </c>
      <c r="B11" s="9">
        <v>68</v>
      </c>
      <c r="C11" s="9">
        <v>0.707603454589844</v>
      </c>
      <c r="D11" s="9">
        <v>0.0820735692977905</v>
      </c>
      <c r="E11" s="9">
        <v>10</v>
      </c>
      <c r="F11" s="9">
        <v>7</v>
      </c>
      <c r="G11" s="9">
        <v>0</v>
      </c>
      <c r="H11" s="9">
        <v>3</v>
      </c>
      <c r="I11" s="9">
        <v>1</v>
      </c>
      <c r="J11" s="9">
        <v>0.588235294117647</v>
      </c>
      <c r="K11" s="9">
        <v>0.740740740740741</v>
      </c>
      <c r="L11" s="9">
        <v>0.7</v>
      </c>
      <c r="M11" s="9">
        <v>0.3</v>
      </c>
      <c r="N11" s="9">
        <v>0.65</v>
      </c>
    </row>
    <row r="12" spans="1:14">
      <c r="A12" s="6">
        <v>7</v>
      </c>
      <c r="B12" s="7">
        <v>7</v>
      </c>
      <c r="C12" s="7">
        <v>0.710409045219421</v>
      </c>
      <c r="D12" s="7">
        <v>0.056043267250061</v>
      </c>
      <c r="E12" s="7">
        <v>10</v>
      </c>
      <c r="F12" s="7">
        <v>4</v>
      </c>
      <c r="G12" s="7">
        <v>0</v>
      </c>
      <c r="H12" s="7">
        <v>6</v>
      </c>
      <c r="I12" s="7">
        <v>1</v>
      </c>
      <c r="J12" s="7">
        <v>0.714285714285714</v>
      </c>
      <c r="K12" s="7">
        <v>0.833333333333333</v>
      </c>
      <c r="L12" s="7">
        <v>0.4</v>
      </c>
      <c r="M12" s="7">
        <v>0.6</v>
      </c>
      <c r="N12" s="7">
        <v>0.8</v>
      </c>
    </row>
    <row r="13" spans="1:14">
      <c r="A13" s="6">
        <v>54</v>
      </c>
      <c r="B13" s="7">
        <v>54</v>
      </c>
      <c r="C13" s="7">
        <v>0.727168083190918</v>
      </c>
      <c r="D13" s="7">
        <v>0.0995856523513794</v>
      </c>
      <c r="E13" s="7">
        <v>10</v>
      </c>
      <c r="F13" s="7">
        <v>5</v>
      </c>
      <c r="G13" s="7">
        <v>0</v>
      </c>
      <c r="H13" s="7">
        <v>5</v>
      </c>
      <c r="I13" s="7">
        <v>1</v>
      </c>
      <c r="J13" s="7">
        <v>0.666666666666667</v>
      </c>
      <c r="K13" s="7">
        <v>0.8</v>
      </c>
      <c r="L13" s="7">
        <v>0.5</v>
      </c>
      <c r="M13" s="7">
        <v>0.5</v>
      </c>
      <c r="N13" s="7">
        <v>0.75</v>
      </c>
    </row>
    <row r="14" customFormat="1" spans="1:14">
      <c r="A14" s="6">
        <v>51</v>
      </c>
      <c r="B14" s="7">
        <v>51</v>
      </c>
      <c r="C14" s="7">
        <v>0.744209051132202</v>
      </c>
      <c r="D14" s="7">
        <v>0.144469022750854</v>
      </c>
      <c r="E14" s="7">
        <v>10</v>
      </c>
      <c r="F14" s="7">
        <v>6</v>
      </c>
      <c r="G14" s="7">
        <v>0</v>
      </c>
      <c r="H14" s="7">
        <v>4</v>
      </c>
      <c r="I14" s="7">
        <v>1</v>
      </c>
      <c r="J14" s="7">
        <v>0.625</v>
      </c>
      <c r="K14" s="7">
        <v>0.769230769230769</v>
      </c>
      <c r="L14" s="7">
        <v>0.6</v>
      </c>
      <c r="M14" s="7">
        <v>0.4</v>
      </c>
      <c r="N14" s="7">
        <v>0.7</v>
      </c>
    </row>
    <row r="15" s="1" customFormat="1" spans="1:14">
      <c r="A15" s="8">
        <v>52</v>
      </c>
      <c r="B15" s="9">
        <v>52</v>
      </c>
      <c r="C15" s="9">
        <v>0.76999843120575</v>
      </c>
      <c r="D15" s="9">
        <v>0.212963461875915</v>
      </c>
      <c r="E15" s="9">
        <v>10</v>
      </c>
      <c r="F15" s="9">
        <v>6</v>
      </c>
      <c r="G15" s="9">
        <v>0</v>
      </c>
      <c r="H15" s="9">
        <v>4</v>
      </c>
      <c r="I15" s="9">
        <v>1</v>
      </c>
      <c r="J15" s="9">
        <v>0.625</v>
      </c>
      <c r="K15" s="9">
        <v>0.769230769230769</v>
      </c>
      <c r="L15" s="9">
        <v>0.6</v>
      </c>
      <c r="M15" s="9">
        <v>0.4</v>
      </c>
      <c r="N15" s="9">
        <v>0.7</v>
      </c>
    </row>
    <row r="16" customFormat="1" spans="1:14">
      <c r="A16" s="6">
        <v>49</v>
      </c>
      <c r="B16" s="7">
        <v>49</v>
      </c>
      <c r="C16" s="7">
        <v>0.783710598945618</v>
      </c>
      <c r="D16" s="7">
        <v>0.189907193183899</v>
      </c>
      <c r="E16" s="7">
        <v>10</v>
      </c>
      <c r="F16" s="7">
        <v>6</v>
      </c>
      <c r="G16" s="7">
        <v>0</v>
      </c>
      <c r="H16" s="7">
        <v>4</v>
      </c>
      <c r="I16" s="7">
        <v>1</v>
      </c>
      <c r="J16" s="7">
        <v>0.625</v>
      </c>
      <c r="K16" s="7">
        <v>0.769230769230769</v>
      </c>
      <c r="L16" s="7">
        <v>0.6</v>
      </c>
      <c r="M16" s="7">
        <v>0.4</v>
      </c>
      <c r="N16" s="7">
        <v>0.7</v>
      </c>
    </row>
    <row r="17" s="1" customFormat="1" spans="1:14">
      <c r="A17" s="8">
        <v>90</v>
      </c>
      <c r="B17" s="9">
        <v>90</v>
      </c>
      <c r="C17" s="9">
        <v>0.805208325386047</v>
      </c>
      <c r="D17" s="9">
        <v>0.158805131912231</v>
      </c>
      <c r="E17" s="9">
        <v>9</v>
      </c>
      <c r="F17" s="9">
        <v>7</v>
      </c>
      <c r="G17" s="9">
        <v>1</v>
      </c>
      <c r="H17" s="9">
        <v>3</v>
      </c>
      <c r="I17" s="9">
        <v>0.9</v>
      </c>
      <c r="J17" s="9">
        <v>0.5625</v>
      </c>
      <c r="K17" s="9">
        <v>0.692307692307692</v>
      </c>
      <c r="L17" s="9">
        <v>0.7</v>
      </c>
      <c r="M17" s="9">
        <v>0.2</v>
      </c>
      <c r="N17" s="9">
        <v>0.6</v>
      </c>
    </row>
    <row r="18" s="1" customFormat="1" spans="1:14">
      <c r="A18" s="8">
        <v>6</v>
      </c>
      <c r="B18" s="9">
        <v>6</v>
      </c>
      <c r="C18" s="9">
        <v>0.825859069824219</v>
      </c>
      <c r="D18" s="9">
        <v>0.0527646541595459</v>
      </c>
      <c r="E18" s="9">
        <v>10</v>
      </c>
      <c r="F18" s="9">
        <v>5</v>
      </c>
      <c r="G18" s="9">
        <v>0</v>
      </c>
      <c r="H18" s="9">
        <v>5</v>
      </c>
      <c r="I18" s="9">
        <v>1</v>
      </c>
      <c r="J18" s="9">
        <v>0.666666666666667</v>
      </c>
      <c r="K18" s="9">
        <v>0.8</v>
      </c>
      <c r="L18" s="9">
        <v>0.5</v>
      </c>
      <c r="M18" s="9">
        <v>0.5</v>
      </c>
      <c r="N18" s="9">
        <v>0.75</v>
      </c>
    </row>
    <row r="19" s="1" customFormat="1" spans="1:14">
      <c r="A19" s="8">
        <v>25</v>
      </c>
      <c r="B19" s="9">
        <v>25</v>
      </c>
      <c r="C19" s="9">
        <v>0.827527761459351</v>
      </c>
      <c r="D19" s="9">
        <v>0.106193423271179</v>
      </c>
      <c r="E19" s="9">
        <v>10</v>
      </c>
      <c r="F19" s="9">
        <v>6</v>
      </c>
      <c r="G19" s="9">
        <v>0</v>
      </c>
      <c r="H19" s="9">
        <v>4</v>
      </c>
      <c r="I19" s="9">
        <v>1</v>
      </c>
      <c r="J19" s="9">
        <v>0.625</v>
      </c>
      <c r="K19" s="9">
        <v>0.769230769230769</v>
      </c>
      <c r="L19" s="9">
        <v>0.6</v>
      </c>
      <c r="M19" s="9">
        <v>0.4</v>
      </c>
      <c r="N19" s="9">
        <v>0.7</v>
      </c>
    </row>
    <row r="20" s="1" customFormat="1" spans="1:14">
      <c r="A20" s="8">
        <v>79</v>
      </c>
      <c r="B20" s="9">
        <v>79</v>
      </c>
      <c r="C20" s="9">
        <v>0.850063800811768</v>
      </c>
      <c r="D20" s="9">
        <v>0.0480085611343384</v>
      </c>
      <c r="E20" s="9">
        <v>10</v>
      </c>
      <c r="F20" s="9">
        <v>2</v>
      </c>
      <c r="G20" s="9">
        <v>0</v>
      </c>
      <c r="H20" s="9">
        <v>8</v>
      </c>
      <c r="I20" s="9">
        <v>1</v>
      </c>
      <c r="J20" s="9">
        <v>0.833333333333333</v>
      </c>
      <c r="K20" s="9">
        <v>0.909090909090909</v>
      </c>
      <c r="L20" s="9">
        <v>0.2</v>
      </c>
      <c r="M20" s="9">
        <v>0.8</v>
      </c>
      <c r="N20" s="9">
        <v>0.9</v>
      </c>
    </row>
    <row r="21" s="2" customFormat="1" spans="1:14">
      <c r="A21" s="10">
        <v>99</v>
      </c>
      <c r="B21" s="11">
        <v>99</v>
      </c>
      <c r="C21" s="11">
        <v>0.862016797065735</v>
      </c>
      <c r="D21" s="11">
        <v>0.0384888648986816</v>
      </c>
      <c r="E21" s="11">
        <v>10</v>
      </c>
      <c r="F21" s="11">
        <v>5</v>
      </c>
      <c r="G21" s="11">
        <v>0</v>
      </c>
      <c r="H21" s="11">
        <v>5</v>
      </c>
      <c r="I21" s="11">
        <v>1</v>
      </c>
      <c r="J21" s="11">
        <v>0.666666666666667</v>
      </c>
      <c r="K21" s="11">
        <v>0.8</v>
      </c>
      <c r="L21" s="11">
        <v>0.5</v>
      </c>
      <c r="M21" s="11">
        <v>0.5</v>
      </c>
      <c r="N21" s="11">
        <v>0.75</v>
      </c>
    </row>
    <row r="22" spans="1:14">
      <c r="A22" s="6">
        <v>48</v>
      </c>
      <c r="B22" s="7">
        <v>48</v>
      </c>
      <c r="C22" s="7">
        <v>0.880075216293335</v>
      </c>
      <c r="D22" s="7">
        <v>0.114109992980957</v>
      </c>
      <c r="E22" s="7">
        <v>10</v>
      </c>
      <c r="F22" s="7">
        <v>5</v>
      </c>
      <c r="G22" s="7">
        <v>0</v>
      </c>
      <c r="H22" s="7">
        <v>5</v>
      </c>
      <c r="I22" s="7">
        <v>1</v>
      </c>
      <c r="J22" s="7">
        <v>0.666666666666667</v>
      </c>
      <c r="K22" s="7">
        <v>0.8</v>
      </c>
      <c r="L22" s="7">
        <v>0.5</v>
      </c>
      <c r="M22" s="7">
        <v>0.5</v>
      </c>
      <c r="N22" s="7">
        <v>0.75</v>
      </c>
    </row>
    <row r="23" s="1" customFormat="1" spans="1:14">
      <c r="A23" s="8">
        <v>80</v>
      </c>
      <c r="B23" s="9">
        <v>80</v>
      </c>
      <c r="C23" s="9">
        <v>0.909982204437256</v>
      </c>
      <c r="D23" s="9">
        <v>0.198383212089539</v>
      </c>
      <c r="E23" s="9">
        <v>10</v>
      </c>
      <c r="F23" s="9">
        <v>9</v>
      </c>
      <c r="G23" s="9">
        <v>0</v>
      </c>
      <c r="H23" s="9">
        <v>1</v>
      </c>
      <c r="I23" s="9">
        <v>1</v>
      </c>
      <c r="J23" s="9">
        <v>0.526315789473684</v>
      </c>
      <c r="K23" s="9">
        <v>0.689655172413793</v>
      </c>
      <c r="L23" s="9">
        <v>0.9</v>
      </c>
      <c r="M23" s="9">
        <v>0.1</v>
      </c>
      <c r="N23" s="9">
        <v>0.55</v>
      </c>
    </row>
    <row r="24" spans="3:14">
      <c r="C24" s="5">
        <f>AVERAGE(C2:C23)</f>
        <v>0.723569924181158</v>
      </c>
      <c r="D24" s="5">
        <f>AVERAGE(D2:D23)</f>
        <v>0.0934806682846762</v>
      </c>
      <c r="J24" s="5">
        <f>AVERAGE(J2:J23)</f>
        <v>0.655927674406777</v>
      </c>
      <c r="K24" s="5">
        <f>AVERAGE(K2:K23)</f>
        <v>0.788420417083358</v>
      </c>
      <c r="L24" s="5">
        <f>AVERAGE(L2:L23)</f>
        <v>0.540909090909091</v>
      </c>
      <c r="M24" s="5">
        <f>AVERAGE(M2:M23)</f>
        <v>0.454545454545455</v>
      </c>
      <c r="N24" s="5">
        <f>AVERAGE(N2:N23)</f>
        <v>0.727272727272727</v>
      </c>
    </row>
    <row r="26" spans="3:12">
      <c r="C26" s="12" t="s">
        <v>13</v>
      </c>
      <c r="D26" s="5" t="s">
        <v>14</v>
      </c>
      <c r="E26" s="5"/>
      <c r="H26" s="12" t="s">
        <v>13</v>
      </c>
      <c r="I26" s="5" t="s">
        <v>14</v>
      </c>
      <c r="J26" s="13" t="s">
        <v>26</v>
      </c>
      <c r="K26" s="14"/>
      <c r="L26" s="14"/>
    </row>
    <row r="27" s="14" customFormat="1" spans="3:10">
      <c r="C27" s="13" t="s">
        <v>27</v>
      </c>
      <c r="D27" s="13">
        <f>COUNTIF(C2:C23,"&lt;0.399")-COUNTIF(C2:C23,"&lt;0.385")</f>
        <v>0</v>
      </c>
      <c r="E27" s="13"/>
      <c r="H27" s="13" t="s">
        <v>28</v>
      </c>
      <c r="I27" s="13">
        <f>COUNTIF(C2:C23,"&lt;0.402")-COUNTIF(C2:C23,"&lt;0.385")</f>
        <v>0</v>
      </c>
      <c r="J27" s="15"/>
    </row>
    <row r="28" spans="3:13">
      <c r="C28" s="5" t="s">
        <v>29</v>
      </c>
      <c r="D28" s="5">
        <f>COUNTIF(C2:C23,"&lt;0.413")-COUNTIF(C2:C23,"&lt;0.399")</f>
        <v>0</v>
      </c>
      <c r="E28" s="5"/>
      <c r="H28" s="5" t="s">
        <v>30</v>
      </c>
      <c r="I28" s="5">
        <f>COUNTIF(C2:C23,"&lt;0.419")-COUNTIF(C2:C23,"&lt;0.402")</f>
        <v>0</v>
      </c>
      <c r="J28" s="15">
        <v>0.04</v>
      </c>
      <c r="K28" s="14">
        <v>-20</v>
      </c>
      <c r="L28" s="14">
        <v>480</v>
      </c>
      <c r="M28" s="14">
        <v>24</v>
      </c>
    </row>
    <row r="29" s="14" customFormat="1" spans="3:13">
      <c r="C29" s="13" t="s">
        <v>31</v>
      </c>
      <c r="D29" s="13">
        <f>COUNTIF(C2:C23,"&lt;0.427")-COUNTIF(C2:C23,"&lt;0.413")</f>
        <v>0</v>
      </c>
      <c r="E29" s="13">
        <v>3</v>
      </c>
      <c r="F29" s="13">
        <v>2</v>
      </c>
      <c r="H29" s="13" t="s">
        <v>32</v>
      </c>
      <c r="I29" s="13">
        <f>COUNTIF(C2:C23,"&lt;0.436")-COUNTIF(C2:C23,"&lt;0.419")</f>
        <v>0</v>
      </c>
      <c r="J29" s="15">
        <v>0.08</v>
      </c>
      <c r="K29" s="14">
        <v>-40</v>
      </c>
      <c r="L29" s="14">
        <v>460</v>
      </c>
      <c r="M29" s="14">
        <v>23</v>
      </c>
    </row>
    <row r="30" s="14" customFormat="1" spans="3:13">
      <c r="C30" s="13" t="s">
        <v>33</v>
      </c>
      <c r="D30" s="13">
        <f>COUNTIF(C2:C23,"&lt;0.441")-COUNTIF(C2:C23,"&lt;0.427")</f>
        <v>0</v>
      </c>
      <c r="E30" s="13">
        <v>5</v>
      </c>
      <c r="F30" s="13">
        <v>5</v>
      </c>
      <c r="H30" s="13" t="s">
        <v>34</v>
      </c>
      <c r="I30" s="13">
        <f>COUNTIF(C2:C23,"&lt;0.453")-COUNTIF(C2:C23,"&lt;0.436")</f>
        <v>0</v>
      </c>
      <c r="J30" s="15">
        <v>0.12</v>
      </c>
      <c r="K30" s="14">
        <v>-60</v>
      </c>
      <c r="L30" s="14">
        <v>440</v>
      </c>
      <c r="M30" s="14">
        <v>22</v>
      </c>
    </row>
    <row r="31" s="14" customFormat="1" spans="3:13">
      <c r="C31" s="13" t="s">
        <v>35</v>
      </c>
      <c r="D31" s="13">
        <f>COUNTIF(C2:C23,"&lt;0.455")-COUNTIF(C2:C23,"&lt;0.441")</f>
        <v>0</v>
      </c>
      <c r="E31" s="13">
        <v>9</v>
      </c>
      <c r="F31" s="13">
        <v>7</v>
      </c>
      <c r="H31" s="13" t="s">
        <v>36</v>
      </c>
      <c r="I31" s="13">
        <f>COUNTIF(C2:C23,"&lt;0.47")-COUNTIF(C2:C23,"&lt;0.453")</f>
        <v>0</v>
      </c>
      <c r="J31" s="15">
        <v>0.16</v>
      </c>
      <c r="K31" s="18">
        <v>-80</v>
      </c>
      <c r="L31" s="18">
        <v>420</v>
      </c>
      <c r="M31" s="14">
        <v>21</v>
      </c>
    </row>
    <row r="32" s="14" customFormat="1" spans="3:9">
      <c r="C32" s="13" t="s">
        <v>37</v>
      </c>
      <c r="D32" s="13">
        <f>COUNTIF(C2:C23,"&lt;0.469")-COUNTIF(C2:C23,"&lt;0.455")</f>
        <v>0</v>
      </c>
      <c r="E32" s="13">
        <v>5</v>
      </c>
      <c r="F32" s="13">
        <v>5</v>
      </c>
      <c r="H32" s="13" t="s">
        <v>38</v>
      </c>
      <c r="I32" s="13">
        <f>COUNTIF(C2:C23,"&lt;0.487")-COUNTIF(C2:C23,"&lt;0.47")</f>
        <v>0</v>
      </c>
    </row>
    <row r="33" s="14" customFormat="1" spans="3:9">
      <c r="C33" s="13" t="s">
        <v>39</v>
      </c>
      <c r="D33" s="13">
        <f>COUNTIF(C2:C23,"&lt;0.483")-COUNTIF(C2:C23,"&lt;0.469")</f>
        <v>0</v>
      </c>
      <c r="E33" s="13">
        <v>3</v>
      </c>
      <c r="F33" s="13">
        <v>2</v>
      </c>
      <c r="H33" s="13" t="s">
        <v>40</v>
      </c>
      <c r="I33" s="13">
        <f>COUNTIF(C2:C23,"&lt;0.504")-COUNTIF(C2:C23,"&lt;0.487")</f>
        <v>0</v>
      </c>
    </row>
    <row r="34" spans="3:11">
      <c r="C34" s="5" t="s">
        <v>41</v>
      </c>
      <c r="D34" s="5">
        <f>COUNTIF(C2:C23,"&lt;0.497")-COUNTIF(C2:C23,"&lt;0.483")</f>
        <v>0</v>
      </c>
      <c r="E34" s="5"/>
      <c r="H34" s="5" t="s">
        <v>42</v>
      </c>
      <c r="I34" s="5">
        <f>COUNTIF(C2:C23,"&lt;0.521")-COUNTIF(C2:C23,"&lt;0.504")</f>
        <v>0</v>
      </c>
      <c r="J34" s="5">
        <v>0.57</v>
      </c>
      <c r="K34" s="5">
        <v>0.041</v>
      </c>
    </row>
    <row r="35" spans="3:11">
      <c r="C35" s="5" t="s">
        <v>43</v>
      </c>
      <c r="D35" s="5">
        <f>COUNTIF(C2:C23,"&lt;0.511")-COUNTIF(C2:C23,"&lt;0.497")</f>
        <v>0</v>
      </c>
      <c r="E35" s="5"/>
      <c r="H35" s="5" t="s">
        <v>44</v>
      </c>
      <c r="I35" s="5">
        <f>COUNTIF(C2:C23,"&lt;0.538")-COUNTIF(C2:C23,"&lt;0.521")</f>
        <v>0</v>
      </c>
      <c r="J35" s="5">
        <v>0.725</v>
      </c>
      <c r="K35" s="5">
        <v>0.076</v>
      </c>
    </row>
    <row r="36" s="3" customFormat="1" spans="3:11">
      <c r="C36" s="16" t="s">
        <v>45</v>
      </c>
      <c r="D36" s="16">
        <f>COUNTIF(C2:C23,"&lt;0.525")-COUNTIF(C2:C23,"&lt;0.511")</f>
        <v>0</v>
      </c>
      <c r="E36" s="16"/>
      <c r="H36" s="16" t="s">
        <v>46</v>
      </c>
      <c r="I36" s="16">
        <f>COUNTIF(C2:C23,"&lt;0.555")-COUNTIF(C2:C23,"&lt;0.538")</f>
        <v>1</v>
      </c>
      <c r="J36" s="16">
        <v>0.801</v>
      </c>
      <c r="K36" s="16">
        <v>0.094</v>
      </c>
    </row>
    <row r="37" spans="3:9">
      <c r="C37" s="5" t="s">
        <v>47</v>
      </c>
      <c r="D37" s="5">
        <f>COUNTIF(C2:C23,"&lt;0.539")-COUNTIF(C2:C23,"&lt;0.525")</f>
        <v>0</v>
      </c>
      <c r="E37" s="5"/>
      <c r="H37" s="5" t="s">
        <v>48</v>
      </c>
      <c r="I37" s="5">
        <f>COUNTIF(C2:C23,"&lt;0.572")-COUNTIF(C2:C23,"&lt;0.555")</f>
        <v>1</v>
      </c>
    </row>
    <row r="38" spans="3:9">
      <c r="C38" s="5" t="s">
        <v>49</v>
      </c>
      <c r="D38" s="5">
        <f>COUNTIF(C2:C24,"&lt;0.553")-COUNTIF(C2:C24,"&lt;0.539")</f>
        <v>0</v>
      </c>
      <c r="H38" s="5" t="s">
        <v>50</v>
      </c>
      <c r="I38" s="5">
        <f>COUNTIF(C2:C23,"&lt;0.589")-COUNTIF(C2:C23,"&lt;0.572")</f>
        <v>1</v>
      </c>
    </row>
    <row r="39" spans="3:9">
      <c r="C39" s="5" t="s">
        <v>51</v>
      </c>
      <c r="D39" s="5">
        <f>COUNTIF(C2:C24,"&lt;0.567")-COUNTIF(C2:C24,"&lt;0.553")</f>
        <v>1</v>
      </c>
      <c r="H39" s="5" t="s">
        <v>52</v>
      </c>
      <c r="I39" s="5">
        <f>COUNTIF(C2:C23,"&lt;0.606")-COUNTIF(C2:C23,"&lt;0.589")</f>
        <v>1</v>
      </c>
    </row>
    <row r="40" spans="3:9">
      <c r="C40" s="5" t="s">
        <v>53</v>
      </c>
      <c r="D40" s="5">
        <f>COUNTIF(C2:C24,"&lt;0.581")-COUNTIF(C2:C24,"&lt;0.567")</f>
        <v>1</v>
      </c>
      <c r="H40" s="5" t="s">
        <v>54</v>
      </c>
      <c r="I40" s="5">
        <f>COUNTIF(C2:C23,"&lt;0.623")-COUNTIF(C2:C23,"&lt;0.606")</f>
        <v>1</v>
      </c>
    </row>
    <row r="41" spans="3:9">
      <c r="C41" s="5" t="s">
        <v>55</v>
      </c>
      <c r="D41" s="5">
        <f>COUNTIF(C2:C24,"&lt;0.595")-COUNTIF(C2:C24,"&lt;0.581")</f>
        <v>2</v>
      </c>
      <c r="H41" s="5" t="s">
        <v>56</v>
      </c>
      <c r="I41" s="5">
        <f>COUNTIF(C2:C23,"&lt;0.64")-COUNTIF(C2:C23,"&lt;0.623")</f>
        <v>1</v>
      </c>
    </row>
    <row r="42" spans="3:9">
      <c r="C42" s="5" t="s">
        <v>57</v>
      </c>
      <c r="D42" s="5">
        <f>COUNTIF(C2:C24,"&lt;0.609")-COUNTIF(C2:C24,"&lt;0.595")</f>
        <v>1</v>
      </c>
      <c r="H42" s="5" t="s">
        <v>58</v>
      </c>
      <c r="I42" s="5">
        <f>COUNTIF(C2:C23,"&lt;0.657")-COUNTIF(C2:C23,"&lt;0.64")</f>
        <v>1</v>
      </c>
    </row>
    <row r="43" spans="3:9">
      <c r="C43" s="5" t="s">
        <v>59</v>
      </c>
      <c r="D43" s="5">
        <f>COUNTIF(C2:C24,"&lt;0.623")-COUNTIF(C2:C24,"&lt;0.609")</f>
        <v>0</v>
      </c>
      <c r="H43" s="5" t="s">
        <v>60</v>
      </c>
      <c r="I43" s="5">
        <f>COUNTIF(C2:C23,"&lt;0.674")-COUNTIF(C2:C23,"&lt;0.657")</f>
        <v>1</v>
      </c>
    </row>
    <row r="44" spans="3:9">
      <c r="C44" s="5" t="s">
        <v>61</v>
      </c>
      <c r="D44" s="5">
        <f>COUNTIF(C2:C24,"&lt;0.637")-COUNTIF(C2:C24,"&lt;0.623")</f>
        <v>1</v>
      </c>
      <c r="H44" s="5" t="s">
        <v>62</v>
      </c>
      <c r="I44" s="5">
        <f>COUNTIF(C2:C23,"&lt;0.691")-COUNTIF(C2:C23,"&lt;0.674")</f>
        <v>1</v>
      </c>
    </row>
    <row r="45" spans="3:9">
      <c r="C45" s="5" t="s">
        <v>63</v>
      </c>
      <c r="D45" s="5">
        <f>COUNTIF(C2:C24,"&lt;0.651")-COUNTIF(C2:C24,"&lt;0.637")</f>
        <v>1</v>
      </c>
      <c r="H45" s="5" t="s">
        <v>64</v>
      </c>
      <c r="I45" s="5">
        <f>COUNTIF(C2:C23,"&lt;0.708")-COUNTIF(C2:C23,"&lt;0.691")</f>
        <v>1</v>
      </c>
    </row>
    <row r="46" spans="3:9">
      <c r="C46" s="5" t="s">
        <v>65</v>
      </c>
      <c r="D46" s="5">
        <f>COUNTIF(C2:C24,"&lt;0.665")-COUNTIF(C2:C24,"&lt;0.651")</f>
        <v>1</v>
      </c>
      <c r="H46" s="5" t="s">
        <v>66</v>
      </c>
      <c r="I46" s="5">
        <f>COUNTIF(C2:C23,"&lt;0.725")-COUNTIF(C2:C23,"&lt;0.708")</f>
        <v>1</v>
      </c>
    </row>
    <row r="47" s="4" customFormat="1" spans="3:9">
      <c r="C47" s="17" t="s">
        <v>67</v>
      </c>
      <c r="D47" s="17">
        <f>COUNTIF(C2:C24,"&lt;0.679")-COUNTIF(C2:C24,"&lt;0.665")</f>
        <v>1</v>
      </c>
      <c r="H47" s="17" t="s">
        <v>68</v>
      </c>
      <c r="I47" s="17">
        <f>COUNTIF(C2:C23,"&lt;0.742")-COUNTIF(C2:C23,"&lt;0.725")</f>
        <v>1</v>
      </c>
    </row>
    <row r="48" spans="3:9">
      <c r="C48" s="5" t="s">
        <v>69</v>
      </c>
      <c r="D48" s="5">
        <f>COUNTIF(C2:C24,"&lt;0.693")-COUNTIF(C2:C24,"&lt;0.679")</f>
        <v>0</v>
      </c>
      <c r="H48" s="5" t="s">
        <v>70</v>
      </c>
      <c r="I48" s="5">
        <f>COUNTIF(C2:C23,"&lt;0.759")-COUNTIF(C2:C23,"&lt;0.742")</f>
        <v>1</v>
      </c>
    </row>
    <row r="49" spans="3:9">
      <c r="C49" s="5" t="s">
        <v>71</v>
      </c>
      <c r="D49" s="5">
        <f>COUNTIF(C2:C24,"&lt;0.707")-COUNTIF(C2:C24,"&lt;0.693")</f>
        <v>0</v>
      </c>
      <c r="H49" s="5" t="s">
        <v>72</v>
      </c>
      <c r="I49" s="5">
        <f>COUNTIF(C2:C23,"&lt;0.776")-COUNTIF(C2:C23,"&lt;0.759")</f>
        <v>1</v>
      </c>
    </row>
    <row r="50" spans="3:9">
      <c r="C50" s="5" t="s">
        <v>73</v>
      </c>
      <c r="D50" s="5">
        <f>COUNTIF(C2:C24,"&lt;0.721")-COUNTIF(C2:C24,"&lt;0.707")</f>
        <v>2</v>
      </c>
      <c r="H50" s="5" t="s">
        <v>74</v>
      </c>
      <c r="I50" s="5">
        <f>COUNTIF(C2:C23,"&lt;0.793")-COUNTIF(C2:C23,"&lt;0.776")</f>
        <v>1</v>
      </c>
    </row>
    <row r="51" spans="3:9">
      <c r="C51" s="5" t="s">
        <v>75</v>
      </c>
      <c r="D51" s="5">
        <f>COUNTIF(C2:C24,"&lt;0.735")-COUNTIF(C2:C24,"&lt;0.721")</f>
        <v>2</v>
      </c>
      <c r="H51" s="5" t="s">
        <v>76</v>
      </c>
      <c r="I51" s="5">
        <f>COUNTIF(C2:C23,"&lt;0.81")-COUNTIF(C2:C23,"&lt;0.793")</f>
        <v>1</v>
      </c>
    </row>
    <row r="52" spans="3:9">
      <c r="C52" s="5" t="s">
        <v>77</v>
      </c>
      <c r="D52" s="5">
        <f>COUNTIF(C2:C24,"&lt;0.749")-COUNTIF(C2:C24,"&lt;0.735")</f>
        <v>1</v>
      </c>
      <c r="H52" s="5" t="s">
        <v>85</v>
      </c>
      <c r="I52" s="5">
        <f>COUNTIF(C2:C23,"&lt;0.827")-COUNTIF(C2:C23,"&lt;0.81")</f>
        <v>1</v>
      </c>
    </row>
    <row r="53" spans="3:9">
      <c r="C53" s="5" t="s">
        <v>78</v>
      </c>
      <c r="D53" s="5">
        <f>COUNTIF(C2:C24,"&lt;0.763")-COUNTIF(C2:C24,"&lt;0.749")</f>
        <v>0</v>
      </c>
      <c r="H53" s="5" t="s">
        <v>86</v>
      </c>
      <c r="I53" s="5">
        <f>COUNTIF(C2:C23,"&lt;0.844")-COUNTIF(C2:C23,"&lt;0.827")</f>
        <v>1</v>
      </c>
    </row>
    <row r="54" spans="3:9">
      <c r="C54" s="5" t="s">
        <v>79</v>
      </c>
      <c r="D54" s="5">
        <f>COUNTIF(C2:C24,"&lt;0.777")-COUNTIF(C2:C24,"&lt;0.763")</f>
        <v>1</v>
      </c>
      <c r="H54" s="5" t="s">
        <v>87</v>
      </c>
      <c r="I54" s="5">
        <f>COUNTIF(C2:C23,"&lt;0.861")-COUNTIF(C2:C23,"&lt;0.844")</f>
        <v>1</v>
      </c>
    </row>
    <row r="55" spans="3:9">
      <c r="C55" s="5" t="s">
        <v>80</v>
      </c>
      <c r="D55" s="5">
        <f>COUNTIF(C2:C24,"&lt;0.791")-COUNTIF(C2:C24,"&lt;0.777")</f>
        <v>1</v>
      </c>
      <c r="H55" s="5" t="s">
        <v>88</v>
      </c>
      <c r="I55" s="5">
        <f>COUNTIF(C2:C23,"&lt;0.878")-COUNTIF(C2:C23,"&lt;0.861")</f>
        <v>1</v>
      </c>
    </row>
    <row r="56" spans="3:9">
      <c r="C56" s="5" t="s">
        <v>81</v>
      </c>
      <c r="D56" s="5">
        <f>COUNTIF(C2:C24,"&lt;0.805")-COUNTIF(C2:C24,"&lt;0.791")</f>
        <v>0</v>
      </c>
      <c r="H56" s="5" t="s">
        <v>89</v>
      </c>
      <c r="I56" s="5">
        <f>COUNTIF(C2:C23,"&lt;0.895")-COUNTIF(C2:C23,"&lt;0.878")</f>
        <v>1</v>
      </c>
    </row>
    <row r="57" spans="3:9">
      <c r="C57" s="5" t="s">
        <v>82</v>
      </c>
      <c r="D57" s="5">
        <f>COUNTIF(C2:C24,"&lt;0.819")-COUNTIF(C2:C24,"&lt;0.805")</f>
        <v>1</v>
      </c>
      <c r="H57" s="5" t="s">
        <v>90</v>
      </c>
      <c r="I57" s="5">
        <f>COUNTIF(C2:C23,"&lt;0.912")-COUNTIF(C2:C23,"&lt;0.895")</f>
        <v>1</v>
      </c>
    </row>
    <row r="58" spans="3:9">
      <c r="C58" s="5" t="s">
        <v>83</v>
      </c>
      <c r="D58" s="5">
        <f>COUNTIF(C2:C24,"&lt;0.833")-COUNTIF(C2:C24,"&lt;0.819")</f>
        <v>2</v>
      </c>
      <c r="H58" s="5" t="s">
        <v>91</v>
      </c>
      <c r="I58" s="5">
        <f>COUNTIF(C2:C23,"&lt;0.929")-COUNTIF(C2:C23,"&lt;0.912")</f>
        <v>0</v>
      </c>
    </row>
    <row r="59" spans="3:9">
      <c r="C59" s="5" t="s">
        <v>84</v>
      </c>
      <c r="D59" s="5">
        <f>COUNTIF(C2:C23,"&lt;0.847")-COUNTIF(C2:C23,"&lt;0.833")</f>
        <v>0</v>
      </c>
      <c r="H59" s="5" t="s">
        <v>92</v>
      </c>
      <c r="I59" s="5">
        <f>COUNTIF(C2:C23,"&lt;0.946")-COUNTIF(C2:C23,"&lt;0.929")</f>
        <v>0</v>
      </c>
    </row>
    <row r="60" s="3" customFormat="1" spans="8:9">
      <c r="H60" s="16" t="s">
        <v>93</v>
      </c>
      <c r="I60" s="16">
        <f>COUNTIF(C2:C23,"&lt;0.963")-COUNTIF(C2:C23,"&lt;0.946")</f>
        <v>0</v>
      </c>
    </row>
    <row r="61" spans="8:9">
      <c r="H61" s="5" t="s">
        <v>94</v>
      </c>
      <c r="I61" s="5">
        <f>COUNTIF(C2:C23,"&lt;0.98")-COUNTIF(C2:C23,"&lt;0.963")</f>
        <v>0</v>
      </c>
    </row>
    <row r="62" spans="8:9">
      <c r="H62" s="5" t="s">
        <v>95</v>
      </c>
      <c r="I62" s="5">
        <f>COUNTIF(C2:C23,"&lt;0.997")-COUNTIF(C2:C23,"&lt;0.98")</f>
        <v>0</v>
      </c>
    </row>
  </sheetData>
  <pageMargins left="0.75" right="0.75" top="1" bottom="1" header="0.5" footer="0.5"/>
  <headerFooter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1"/>
  <sheetViews>
    <sheetView topLeftCell="A19" workbookViewId="0">
      <selection activeCell="H36" sqref="H36:I56"/>
    </sheetView>
  </sheetViews>
  <sheetFormatPr defaultColWidth="9" defaultRowHeight="13.5"/>
  <cols>
    <col min="3" max="4" width="20.5" customWidth="1"/>
    <col min="8" max="9" width="17.875" customWidth="1"/>
    <col min="10" max="11" width="12.625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="1" customFormat="1" spans="1:14">
      <c r="A2" s="8">
        <v>28</v>
      </c>
      <c r="B2" s="9">
        <v>28</v>
      </c>
      <c r="C2" s="9">
        <v>0.567909240722656</v>
      </c>
      <c r="D2" s="9">
        <v>0.0131438970565796</v>
      </c>
      <c r="E2" s="9">
        <v>10</v>
      </c>
      <c r="F2" s="9">
        <v>6</v>
      </c>
      <c r="G2" s="9">
        <v>0</v>
      </c>
      <c r="H2" s="9">
        <v>4</v>
      </c>
      <c r="I2" s="9">
        <v>1</v>
      </c>
      <c r="J2" s="9">
        <v>0.625</v>
      </c>
      <c r="K2" s="9">
        <v>0.769230769230769</v>
      </c>
      <c r="L2" s="9">
        <v>0.6</v>
      </c>
      <c r="M2" s="9">
        <v>0.4</v>
      </c>
      <c r="N2" s="9">
        <v>0.7</v>
      </c>
    </row>
    <row r="3" s="32" customFormat="1" spans="1:14">
      <c r="A3" s="33">
        <v>21</v>
      </c>
      <c r="B3" s="34">
        <v>21</v>
      </c>
      <c r="C3" s="34">
        <v>0.58139967918396</v>
      </c>
      <c r="D3" s="34">
        <v>0.0861740112304687</v>
      </c>
      <c r="E3" s="34">
        <v>10</v>
      </c>
      <c r="F3" s="34">
        <v>2</v>
      </c>
      <c r="G3" s="34">
        <v>0</v>
      </c>
      <c r="H3" s="34">
        <v>8</v>
      </c>
      <c r="I3" s="34">
        <v>1</v>
      </c>
      <c r="J3" s="34">
        <v>0.833333333333333</v>
      </c>
      <c r="K3" s="34">
        <v>0.909090909090909</v>
      </c>
      <c r="L3" s="34">
        <v>0.2</v>
      </c>
      <c r="M3" s="34">
        <v>0.8</v>
      </c>
      <c r="N3" s="34">
        <v>0.9</v>
      </c>
    </row>
    <row r="4" s="14" customFormat="1" spans="1:14">
      <c r="A4" s="19">
        <v>69</v>
      </c>
      <c r="B4" s="20">
        <v>69</v>
      </c>
      <c r="C4" s="20">
        <v>0.590951204299927</v>
      </c>
      <c r="D4" s="20">
        <v>0.0433201789855957</v>
      </c>
      <c r="E4" s="20">
        <v>10</v>
      </c>
      <c r="F4" s="20">
        <v>6</v>
      </c>
      <c r="G4" s="20">
        <v>0</v>
      </c>
      <c r="H4" s="20">
        <v>4</v>
      </c>
      <c r="I4" s="20">
        <v>1</v>
      </c>
      <c r="J4" s="20">
        <v>0.625</v>
      </c>
      <c r="K4" s="20">
        <v>0.769230769230769</v>
      </c>
      <c r="L4" s="20">
        <v>0.6</v>
      </c>
      <c r="M4" s="20">
        <v>0.4</v>
      </c>
      <c r="N4" s="20">
        <v>0.7</v>
      </c>
    </row>
    <row r="5" spans="1:14">
      <c r="A5" s="6">
        <v>88</v>
      </c>
      <c r="B5" s="7">
        <v>88</v>
      </c>
      <c r="C5" s="7">
        <v>0.608068227767944</v>
      </c>
      <c r="D5" s="7">
        <v>0.0860852003097534</v>
      </c>
      <c r="E5" s="7">
        <v>10</v>
      </c>
      <c r="F5" s="7">
        <v>8</v>
      </c>
      <c r="G5" s="7">
        <v>0</v>
      </c>
      <c r="H5" s="7">
        <v>2</v>
      </c>
      <c r="I5" s="7">
        <v>1</v>
      </c>
      <c r="J5" s="7">
        <v>0.555555555555556</v>
      </c>
      <c r="K5" s="7">
        <v>0.714285714285714</v>
      </c>
      <c r="L5" s="7">
        <v>0.8</v>
      </c>
      <c r="M5" s="7">
        <v>0.2</v>
      </c>
      <c r="N5" s="7">
        <v>0.6</v>
      </c>
    </row>
    <row r="6" s="1" customFormat="1" spans="1:14">
      <c r="A6" s="8">
        <v>38</v>
      </c>
      <c r="B6" s="9">
        <v>38</v>
      </c>
      <c r="C6" s="9">
        <v>0.627801895141602</v>
      </c>
      <c r="D6" s="9">
        <v>0.0450423955917358</v>
      </c>
      <c r="E6" s="9">
        <v>10</v>
      </c>
      <c r="F6" s="9">
        <v>3</v>
      </c>
      <c r="G6" s="9">
        <v>0</v>
      </c>
      <c r="H6" s="9">
        <v>7</v>
      </c>
      <c r="I6" s="9">
        <v>1</v>
      </c>
      <c r="J6" s="9">
        <v>0.769230769230769</v>
      </c>
      <c r="K6" s="9">
        <v>0.869565217391304</v>
      </c>
      <c r="L6" s="9">
        <v>0.3</v>
      </c>
      <c r="M6" s="9">
        <v>0.7</v>
      </c>
      <c r="N6" s="9">
        <v>0.85</v>
      </c>
    </row>
    <row r="7" s="14" customFormat="1" spans="1:14">
      <c r="A7" s="19">
        <v>41</v>
      </c>
      <c r="B7" s="20">
        <v>41</v>
      </c>
      <c r="C7" s="20">
        <v>0.649533748626709</v>
      </c>
      <c r="D7" s="20">
        <v>0.0536892414093018</v>
      </c>
      <c r="E7" s="20">
        <v>10</v>
      </c>
      <c r="F7" s="20">
        <v>4</v>
      </c>
      <c r="G7" s="20">
        <v>0</v>
      </c>
      <c r="H7" s="20">
        <v>6</v>
      </c>
      <c r="I7" s="20">
        <v>1</v>
      </c>
      <c r="J7" s="20">
        <v>0.714285714285714</v>
      </c>
      <c r="K7" s="20">
        <v>0.833333333333333</v>
      </c>
      <c r="L7" s="20">
        <v>0.4</v>
      </c>
      <c r="M7" s="20">
        <v>0.6</v>
      </c>
      <c r="N7" s="20">
        <v>0.8</v>
      </c>
    </row>
    <row r="8" customFormat="1" spans="1:14">
      <c r="A8" s="6">
        <v>13</v>
      </c>
      <c r="B8" s="7">
        <v>13</v>
      </c>
      <c r="C8" s="7">
        <v>0.658955097198486</v>
      </c>
      <c r="D8" s="7">
        <v>0.0644017457962036</v>
      </c>
      <c r="E8" s="7">
        <v>10</v>
      </c>
      <c r="F8" s="7">
        <v>5</v>
      </c>
      <c r="G8" s="7">
        <v>0</v>
      </c>
      <c r="H8" s="7">
        <v>5</v>
      </c>
      <c r="I8" s="7">
        <v>1</v>
      </c>
      <c r="J8" s="7">
        <v>0.666666666666667</v>
      </c>
      <c r="K8" s="7">
        <v>0.8</v>
      </c>
      <c r="L8" s="7">
        <v>0.5</v>
      </c>
      <c r="M8" s="7">
        <v>0.5</v>
      </c>
      <c r="N8" s="7">
        <v>0.75</v>
      </c>
    </row>
    <row r="9" s="14" customFormat="1" spans="1:14">
      <c r="A9" s="19">
        <v>86</v>
      </c>
      <c r="B9" s="20">
        <v>86</v>
      </c>
      <c r="C9" s="20">
        <v>0.676200747489929</v>
      </c>
      <c r="D9" s="20">
        <v>0.147956132888794</v>
      </c>
      <c r="E9" s="20">
        <v>10</v>
      </c>
      <c r="F9" s="20">
        <v>6</v>
      </c>
      <c r="G9" s="20">
        <v>0</v>
      </c>
      <c r="H9" s="20">
        <v>4</v>
      </c>
      <c r="I9" s="20">
        <v>1</v>
      </c>
      <c r="J9" s="20">
        <v>0.625</v>
      </c>
      <c r="K9" s="20">
        <v>0.769230769230769</v>
      </c>
      <c r="L9" s="20">
        <v>0.6</v>
      </c>
      <c r="M9" s="20">
        <v>0.4</v>
      </c>
      <c r="N9" s="20">
        <v>0.7</v>
      </c>
    </row>
    <row r="10" s="1" customFormat="1" spans="1:14">
      <c r="A10" s="8">
        <v>68</v>
      </c>
      <c r="B10" s="9">
        <v>68</v>
      </c>
      <c r="C10" s="9">
        <v>0.707603454589844</v>
      </c>
      <c r="D10" s="9">
        <v>0.0820735692977905</v>
      </c>
      <c r="E10" s="9">
        <v>10</v>
      </c>
      <c r="F10" s="9">
        <v>7</v>
      </c>
      <c r="G10" s="9">
        <v>0</v>
      </c>
      <c r="H10" s="9">
        <v>3</v>
      </c>
      <c r="I10" s="9">
        <v>1</v>
      </c>
      <c r="J10" s="9">
        <v>0.588235294117647</v>
      </c>
      <c r="K10" s="9">
        <v>0.740740740740741</v>
      </c>
      <c r="L10" s="9">
        <v>0.7</v>
      </c>
      <c r="M10" s="9">
        <v>0.3</v>
      </c>
      <c r="N10" s="9">
        <v>0.65</v>
      </c>
    </row>
    <row r="11" spans="1:14">
      <c r="A11" s="6">
        <v>7</v>
      </c>
      <c r="B11" s="7">
        <v>7</v>
      </c>
      <c r="C11" s="7">
        <v>0.710409045219421</v>
      </c>
      <c r="D11" s="7">
        <v>0.056043267250061</v>
      </c>
      <c r="E11" s="7">
        <v>10</v>
      </c>
      <c r="F11" s="7">
        <v>4</v>
      </c>
      <c r="G11" s="7">
        <v>0</v>
      </c>
      <c r="H11" s="7">
        <v>6</v>
      </c>
      <c r="I11" s="7">
        <v>1</v>
      </c>
      <c r="J11" s="7">
        <v>0.714285714285714</v>
      </c>
      <c r="K11" s="7">
        <v>0.833333333333333</v>
      </c>
      <c r="L11" s="7">
        <v>0.4</v>
      </c>
      <c r="M11" s="7">
        <v>0.6</v>
      </c>
      <c r="N11" s="7">
        <v>0.8</v>
      </c>
    </row>
    <row r="12" spans="1:14">
      <c r="A12" s="6">
        <v>54</v>
      </c>
      <c r="B12" s="7">
        <v>54</v>
      </c>
      <c r="C12" s="7">
        <v>0.727168083190918</v>
      </c>
      <c r="D12" s="7">
        <v>0.0995856523513794</v>
      </c>
      <c r="E12" s="7">
        <v>10</v>
      </c>
      <c r="F12" s="7">
        <v>5</v>
      </c>
      <c r="G12" s="7">
        <v>0</v>
      </c>
      <c r="H12" s="7">
        <v>5</v>
      </c>
      <c r="I12" s="7">
        <v>1</v>
      </c>
      <c r="J12" s="7">
        <v>0.666666666666667</v>
      </c>
      <c r="K12" s="7">
        <v>0.8</v>
      </c>
      <c r="L12" s="7">
        <v>0.5</v>
      </c>
      <c r="M12" s="7">
        <v>0.5</v>
      </c>
      <c r="N12" s="7">
        <v>0.75</v>
      </c>
    </row>
    <row r="13" customFormat="1" spans="1:14">
      <c r="A13" s="6">
        <v>51</v>
      </c>
      <c r="B13" s="7">
        <v>51</v>
      </c>
      <c r="C13" s="7">
        <v>0.744209051132202</v>
      </c>
      <c r="D13" s="7">
        <v>0.144469022750854</v>
      </c>
      <c r="E13" s="7">
        <v>10</v>
      </c>
      <c r="F13" s="7">
        <v>6</v>
      </c>
      <c r="G13" s="7">
        <v>0</v>
      </c>
      <c r="H13" s="7">
        <v>4</v>
      </c>
      <c r="I13" s="7">
        <v>1</v>
      </c>
      <c r="J13" s="7">
        <v>0.625</v>
      </c>
      <c r="K13" s="7">
        <v>0.769230769230769</v>
      </c>
      <c r="L13" s="7">
        <v>0.6</v>
      </c>
      <c r="M13" s="7">
        <v>0.4</v>
      </c>
      <c r="N13" s="7">
        <v>0.7</v>
      </c>
    </row>
    <row r="14" s="1" customFormat="1" spans="1:14">
      <c r="A14" s="8">
        <v>52</v>
      </c>
      <c r="B14" s="9">
        <v>52</v>
      </c>
      <c r="C14" s="9">
        <v>0.76999843120575</v>
      </c>
      <c r="D14" s="9">
        <v>0.212963461875915</v>
      </c>
      <c r="E14" s="9">
        <v>10</v>
      </c>
      <c r="F14" s="9">
        <v>6</v>
      </c>
      <c r="G14" s="9">
        <v>0</v>
      </c>
      <c r="H14" s="9">
        <v>4</v>
      </c>
      <c r="I14" s="9">
        <v>1</v>
      </c>
      <c r="J14" s="9">
        <v>0.625</v>
      </c>
      <c r="K14" s="9">
        <v>0.769230769230769</v>
      </c>
      <c r="L14" s="9">
        <v>0.6</v>
      </c>
      <c r="M14" s="9">
        <v>0.4</v>
      </c>
      <c r="N14" s="9">
        <v>0.7</v>
      </c>
    </row>
    <row r="15" customFormat="1" spans="1:14">
      <c r="A15" s="6">
        <v>49</v>
      </c>
      <c r="B15" s="7">
        <v>49</v>
      </c>
      <c r="C15" s="7">
        <v>0.783710598945618</v>
      </c>
      <c r="D15" s="7">
        <v>0.189907193183899</v>
      </c>
      <c r="E15" s="7">
        <v>10</v>
      </c>
      <c r="F15" s="7">
        <v>6</v>
      </c>
      <c r="G15" s="7">
        <v>0</v>
      </c>
      <c r="H15" s="7">
        <v>4</v>
      </c>
      <c r="I15" s="7">
        <v>1</v>
      </c>
      <c r="J15" s="7">
        <v>0.625</v>
      </c>
      <c r="K15" s="7">
        <v>0.769230769230769</v>
      </c>
      <c r="L15" s="7">
        <v>0.6</v>
      </c>
      <c r="M15" s="7">
        <v>0.4</v>
      </c>
      <c r="N15" s="7">
        <v>0.7</v>
      </c>
    </row>
    <row r="16" customFormat="1" spans="1:14">
      <c r="A16" s="6">
        <v>9</v>
      </c>
      <c r="B16" s="7">
        <v>9</v>
      </c>
      <c r="C16" s="7">
        <v>0.8022301197052</v>
      </c>
      <c r="D16" s="7">
        <v>0.0777180194854736</v>
      </c>
      <c r="E16" s="7">
        <v>10</v>
      </c>
      <c r="F16" s="7">
        <v>9</v>
      </c>
      <c r="G16" s="7">
        <v>0</v>
      </c>
      <c r="H16" s="7">
        <v>1</v>
      </c>
      <c r="I16" s="7">
        <v>1</v>
      </c>
      <c r="J16" s="7">
        <v>0.526315789473684</v>
      </c>
      <c r="K16" s="7">
        <v>0.689655172413793</v>
      </c>
      <c r="L16" s="7">
        <v>0.9</v>
      </c>
      <c r="M16" s="7">
        <v>0.1</v>
      </c>
      <c r="N16" s="7">
        <v>0.55</v>
      </c>
    </row>
    <row r="17" s="1" customFormat="1" spans="1:14">
      <c r="A17" s="8">
        <v>6</v>
      </c>
      <c r="B17" s="9">
        <v>6</v>
      </c>
      <c r="C17" s="9">
        <v>0.825859069824219</v>
      </c>
      <c r="D17" s="9">
        <v>0.0527646541595459</v>
      </c>
      <c r="E17" s="9">
        <v>10</v>
      </c>
      <c r="F17" s="9">
        <v>5</v>
      </c>
      <c r="G17" s="9">
        <v>0</v>
      </c>
      <c r="H17" s="9">
        <v>5</v>
      </c>
      <c r="I17" s="9">
        <v>1</v>
      </c>
      <c r="J17" s="9">
        <v>0.666666666666667</v>
      </c>
      <c r="K17" s="9">
        <v>0.8</v>
      </c>
      <c r="L17" s="9">
        <v>0.5</v>
      </c>
      <c r="M17" s="9">
        <v>0.5</v>
      </c>
      <c r="N17" s="9">
        <v>0.75</v>
      </c>
    </row>
    <row r="18" s="1" customFormat="1" spans="1:14">
      <c r="A18" s="8">
        <v>25</v>
      </c>
      <c r="B18" s="9">
        <v>25</v>
      </c>
      <c r="C18" s="9">
        <v>0.827527761459351</v>
      </c>
      <c r="D18" s="9">
        <v>0.106193423271179</v>
      </c>
      <c r="E18" s="9">
        <v>10</v>
      </c>
      <c r="F18" s="9">
        <v>6</v>
      </c>
      <c r="G18" s="9">
        <v>0</v>
      </c>
      <c r="H18" s="9">
        <v>4</v>
      </c>
      <c r="I18" s="9">
        <v>1</v>
      </c>
      <c r="J18" s="9">
        <v>0.625</v>
      </c>
      <c r="K18" s="9">
        <v>0.769230769230769</v>
      </c>
      <c r="L18" s="9">
        <v>0.6</v>
      </c>
      <c r="M18" s="9">
        <v>0.4</v>
      </c>
      <c r="N18" s="9">
        <v>0.7</v>
      </c>
    </row>
    <row r="19" s="1" customFormat="1" spans="1:14">
      <c r="A19" s="8">
        <v>79</v>
      </c>
      <c r="B19" s="9">
        <v>79</v>
      </c>
      <c r="C19" s="9">
        <v>0.850063800811768</v>
      </c>
      <c r="D19" s="9">
        <v>0.0480085611343384</v>
      </c>
      <c r="E19" s="9">
        <v>10</v>
      </c>
      <c r="F19" s="9">
        <v>2</v>
      </c>
      <c r="G19" s="9">
        <v>0</v>
      </c>
      <c r="H19" s="9">
        <v>8</v>
      </c>
      <c r="I19" s="9">
        <v>1</v>
      </c>
      <c r="J19" s="9">
        <v>0.833333333333333</v>
      </c>
      <c r="K19" s="9">
        <v>0.909090909090909</v>
      </c>
      <c r="L19" s="9">
        <v>0.2</v>
      </c>
      <c r="M19" s="9">
        <v>0.8</v>
      </c>
      <c r="N19" s="9">
        <v>0.9</v>
      </c>
    </row>
    <row r="20" s="2" customFormat="1" spans="1:14">
      <c r="A20" s="10">
        <v>99</v>
      </c>
      <c r="B20" s="11">
        <v>99</v>
      </c>
      <c r="C20" s="11">
        <v>0.862016797065735</v>
      </c>
      <c r="D20" s="11">
        <v>0.0384888648986816</v>
      </c>
      <c r="E20" s="11">
        <v>10</v>
      </c>
      <c r="F20" s="11">
        <v>5</v>
      </c>
      <c r="G20" s="11">
        <v>0</v>
      </c>
      <c r="H20" s="11">
        <v>5</v>
      </c>
      <c r="I20" s="11">
        <v>1</v>
      </c>
      <c r="J20" s="11">
        <v>0.666666666666667</v>
      </c>
      <c r="K20" s="11">
        <v>0.8</v>
      </c>
      <c r="L20" s="11">
        <v>0.5</v>
      </c>
      <c r="M20" s="11">
        <v>0.5</v>
      </c>
      <c r="N20" s="11">
        <v>0.75</v>
      </c>
    </row>
    <row r="21" spans="1:14">
      <c r="A21" s="6">
        <v>48</v>
      </c>
      <c r="B21" s="7">
        <v>48</v>
      </c>
      <c r="C21" s="7">
        <v>0.880075216293335</v>
      </c>
      <c r="D21" s="7">
        <v>0.114109992980957</v>
      </c>
      <c r="E21" s="7">
        <v>10</v>
      </c>
      <c r="F21" s="7">
        <v>5</v>
      </c>
      <c r="G21" s="7">
        <v>0</v>
      </c>
      <c r="H21" s="7">
        <v>5</v>
      </c>
      <c r="I21" s="7">
        <v>1</v>
      </c>
      <c r="J21" s="7">
        <v>0.666666666666667</v>
      </c>
      <c r="K21" s="7">
        <v>0.8</v>
      </c>
      <c r="L21" s="7">
        <v>0.5</v>
      </c>
      <c r="M21" s="7">
        <v>0.5</v>
      </c>
      <c r="N21" s="7">
        <v>0.75</v>
      </c>
    </row>
    <row r="22" s="1" customFormat="1" spans="1:14">
      <c r="A22" s="8">
        <v>80</v>
      </c>
      <c r="B22" s="9">
        <v>80</v>
      </c>
      <c r="C22" s="9">
        <v>0.909982204437256</v>
      </c>
      <c r="D22" s="9">
        <v>0.198383212089539</v>
      </c>
      <c r="E22" s="9">
        <v>10</v>
      </c>
      <c r="F22" s="9">
        <v>9</v>
      </c>
      <c r="G22" s="9">
        <v>0</v>
      </c>
      <c r="H22" s="9">
        <v>1</v>
      </c>
      <c r="I22" s="9">
        <v>1</v>
      </c>
      <c r="J22" s="9">
        <v>0.526315789473684</v>
      </c>
      <c r="K22" s="9">
        <v>0.689655172413793</v>
      </c>
      <c r="L22" s="9">
        <v>0.9</v>
      </c>
      <c r="M22" s="9">
        <v>0.1</v>
      </c>
      <c r="N22" s="9">
        <v>0.55</v>
      </c>
    </row>
    <row r="23" spans="3:14">
      <c r="C23" s="5">
        <f>AVERAGE(C2:C22)</f>
        <v>0.731508260681516</v>
      </c>
      <c r="D23" s="5">
        <f>AVERAGE(D2:D22)</f>
        <v>0.0933581760951451</v>
      </c>
      <c r="J23" s="5">
        <f>AVERAGE(J2:J22)</f>
        <v>0.655677363162989</v>
      </c>
      <c r="K23" s="5">
        <f>AVERAGE(K2:K22)</f>
        <v>0.789207899367105</v>
      </c>
      <c r="L23" s="5">
        <f>AVERAGE(L2:L22)</f>
        <v>0.547619047619048</v>
      </c>
      <c r="M23" s="5">
        <f>AVERAGE(M2:M22)</f>
        <v>0.452380952380952</v>
      </c>
      <c r="N23" s="5">
        <f>AVERAGE(N2:N22)</f>
        <v>0.726190476190476</v>
      </c>
    </row>
    <row r="25" spans="3:12">
      <c r="C25" s="12" t="s">
        <v>13</v>
      </c>
      <c r="D25" s="5" t="s">
        <v>14</v>
      </c>
      <c r="E25" s="5"/>
      <c r="H25" s="12" t="s">
        <v>13</v>
      </c>
      <c r="I25" s="5" t="s">
        <v>14</v>
      </c>
      <c r="J25" s="13" t="s">
        <v>26</v>
      </c>
      <c r="K25" s="14"/>
      <c r="L25" s="14"/>
    </row>
    <row r="26" s="14" customFormat="1" spans="3:10">
      <c r="C26" s="13" t="s">
        <v>27</v>
      </c>
      <c r="D26" s="13">
        <f>COUNTIF(C2:C22,"&lt;0.399")-COUNTIF(C2:C22,"&lt;0.385")</f>
        <v>0</v>
      </c>
      <c r="E26" s="13"/>
      <c r="H26" s="13" t="s">
        <v>28</v>
      </c>
      <c r="I26" s="13">
        <f>COUNTIF(C2:C22,"&lt;0.402")-COUNTIF(C2:C22,"&lt;0.385")</f>
        <v>0</v>
      </c>
      <c r="J26" s="15"/>
    </row>
    <row r="27" spans="3:13">
      <c r="C27" s="5" t="s">
        <v>29</v>
      </c>
      <c r="D27" s="5">
        <f>COUNTIF(C2:C22,"&lt;0.413")-COUNTIF(C2:C22,"&lt;0.399")</f>
        <v>0</v>
      </c>
      <c r="E27" s="5"/>
      <c r="H27" s="5" t="s">
        <v>30</v>
      </c>
      <c r="I27" s="5">
        <f>COUNTIF(C2:C22,"&lt;0.419")-COUNTIF(C2:C22,"&lt;0.402")</f>
        <v>0</v>
      </c>
      <c r="J27" s="15">
        <v>0.04</v>
      </c>
      <c r="K27" s="14">
        <v>-20</v>
      </c>
      <c r="L27" s="14">
        <v>480</v>
      </c>
      <c r="M27" s="14">
        <v>24</v>
      </c>
    </row>
    <row r="28" s="14" customFormat="1" spans="3:13">
      <c r="C28" s="13" t="s">
        <v>31</v>
      </c>
      <c r="D28" s="13">
        <f>COUNTIF(C2:C22,"&lt;0.427")-COUNTIF(C2:C22,"&lt;0.413")</f>
        <v>0</v>
      </c>
      <c r="E28" s="13">
        <v>3</v>
      </c>
      <c r="F28" s="13">
        <v>2</v>
      </c>
      <c r="H28" s="13" t="s">
        <v>32</v>
      </c>
      <c r="I28" s="13">
        <f>COUNTIF(C2:C22,"&lt;0.436")-COUNTIF(C2:C22,"&lt;0.419")</f>
        <v>0</v>
      </c>
      <c r="J28" s="15">
        <v>0.08</v>
      </c>
      <c r="K28" s="14">
        <v>-40</v>
      </c>
      <c r="L28" s="14">
        <v>460</v>
      </c>
      <c r="M28" s="14">
        <v>23</v>
      </c>
    </row>
    <row r="29" s="14" customFormat="1" spans="3:13">
      <c r="C29" s="13" t="s">
        <v>33</v>
      </c>
      <c r="D29" s="13">
        <f>COUNTIF(C2:C22,"&lt;0.441")-COUNTIF(C2:C22,"&lt;0.427")</f>
        <v>0</v>
      </c>
      <c r="E29" s="13">
        <v>5</v>
      </c>
      <c r="F29" s="13">
        <v>5</v>
      </c>
      <c r="H29" s="13" t="s">
        <v>34</v>
      </c>
      <c r="I29" s="13">
        <f>COUNTIF(C2:C22,"&lt;0.453")-COUNTIF(C2:C22,"&lt;0.436")</f>
        <v>0</v>
      </c>
      <c r="J29" s="15">
        <v>0.12</v>
      </c>
      <c r="K29" s="14">
        <v>-60</v>
      </c>
      <c r="L29" s="14">
        <v>440</v>
      </c>
      <c r="M29" s="14">
        <v>22</v>
      </c>
    </row>
    <row r="30" s="14" customFormat="1" spans="3:13">
      <c r="C30" s="13" t="s">
        <v>35</v>
      </c>
      <c r="D30" s="13">
        <f>COUNTIF(C2:C22,"&lt;0.455")-COUNTIF(C2:C22,"&lt;0.441")</f>
        <v>0</v>
      </c>
      <c r="E30" s="13">
        <v>9</v>
      </c>
      <c r="F30" s="13">
        <v>7</v>
      </c>
      <c r="H30" s="13" t="s">
        <v>36</v>
      </c>
      <c r="I30" s="13">
        <f>COUNTIF(C2:C22,"&lt;0.47")-COUNTIF(C2:C22,"&lt;0.453")</f>
        <v>0</v>
      </c>
      <c r="J30" s="15">
        <v>0.16</v>
      </c>
      <c r="K30" s="18">
        <v>-80</v>
      </c>
      <c r="L30" s="18">
        <v>420</v>
      </c>
      <c r="M30" s="14">
        <v>21</v>
      </c>
    </row>
    <row r="31" s="14" customFormat="1" spans="3:9">
      <c r="C31" s="13" t="s">
        <v>37</v>
      </c>
      <c r="D31" s="13">
        <f>COUNTIF(C2:C22,"&lt;0.469")-COUNTIF(C2:C22,"&lt;0.455")</f>
        <v>0</v>
      </c>
      <c r="E31" s="13">
        <v>5</v>
      </c>
      <c r="F31" s="13">
        <v>5</v>
      </c>
      <c r="H31" s="13" t="s">
        <v>38</v>
      </c>
      <c r="I31" s="13">
        <f>COUNTIF(C2:C22,"&lt;0.487")-COUNTIF(C2:C22,"&lt;0.47")</f>
        <v>0</v>
      </c>
    </row>
    <row r="32" s="14" customFormat="1" spans="3:9">
      <c r="C32" s="13" t="s">
        <v>39</v>
      </c>
      <c r="D32" s="13">
        <f>COUNTIF(C2:C22,"&lt;0.483")-COUNTIF(C2:C22,"&lt;0.469")</f>
        <v>0</v>
      </c>
      <c r="E32" s="13">
        <v>3</v>
      </c>
      <c r="F32" s="13">
        <v>2</v>
      </c>
      <c r="H32" s="13" t="s">
        <v>40</v>
      </c>
      <c r="I32" s="13">
        <f>COUNTIF(C2:C22,"&lt;0.504")-COUNTIF(C2:C22,"&lt;0.487")</f>
        <v>0</v>
      </c>
    </row>
    <row r="33" spans="3:11">
      <c r="C33" s="5" t="s">
        <v>41</v>
      </c>
      <c r="D33" s="5">
        <f>COUNTIF(C2:C22,"&lt;0.497")-COUNTIF(C2:C22,"&lt;0.483")</f>
        <v>0</v>
      </c>
      <c r="E33" s="5"/>
      <c r="H33" s="5" t="s">
        <v>42</v>
      </c>
      <c r="I33" s="5">
        <f>COUNTIF(C2:C22,"&lt;0.521")-COUNTIF(C2:C22,"&lt;0.504")</f>
        <v>0</v>
      </c>
      <c r="J33" s="5">
        <v>0.57</v>
      </c>
      <c r="K33" s="5">
        <v>0.041</v>
      </c>
    </row>
    <row r="34" spans="3:11">
      <c r="C34" s="5" t="s">
        <v>43</v>
      </c>
      <c r="D34" s="5">
        <f>COUNTIF(C2:C22,"&lt;0.511")-COUNTIF(C2:C22,"&lt;0.497")</f>
        <v>0</v>
      </c>
      <c r="E34" s="5"/>
      <c r="H34" s="5" t="s">
        <v>44</v>
      </c>
      <c r="I34" s="5">
        <f>COUNTIF(C2:C22,"&lt;0.538")-COUNTIF(C2:C22,"&lt;0.521")</f>
        <v>0</v>
      </c>
      <c r="J34" s="5">
        <v>0.725</v>
      </c>
      <c r="K34" s="5">
        <v>0.076</v>
      </c>
    </row>
    <row r="35" s="3" customFormat="1" spans="3:11">
      <c r="C35" s="16" t="s">
        <v>45</v>
      </c>
      <c r="D35" s="16">
        <f>COUNTIF(C2:C22,"&lt;0.525")-COUNTIF(C2:C22,"&lt;0.511")</f>
        <v>0</v>
      </c>
      <c r="E35" s="16"/>
      <c r="H35" s="16" t="s">
        <v>46</v>
      </c>
      <c r="I35" s="16">
        <f>COUNTIF(C2:C22,"&lt;0.555")-COUNTIF(C2:C22,"&lt;0.538")</f>
        <v>0</v>
      </c>
      <c r="J35" s="16">
        <v>0.801</v>
      </c>
      <c r="K35" s="16">
        <v>0.094</v>
      </c>
    </row>
    <row r="36" spans="3:9">
      <c r="C36" s="5" t="s">
        <v>47</v>
      </c>
      <c r="D36" s="5">
        <f>COUNTIF(C2:C22,"&lt;0.539")-COUNTIF(C2:C22,"&lt;0.525")</f>
        <v>0</v>
      </c>
      <c r="E36" s="5"/>
      <c r="H36" s="5" t="s">
        <v>48</v>
      </c>
      <c r="I36" s="5">
        <f>COUNTIF(C2:C22,"&lt;0.572")-COUNTIF(C2:C22,"&lt;0.555")</f>
        <v>1</v>
      </c>
    </row>
    <row r="37" spans="3:9">
      <c r="C37" s="5" t="s">
        <v>49</v>
      </c>
      <c r="D37" s="5">
        <f>COUNTIF(C2:C23,"&lt;0.553")-COUNTIF(C2:C23,"&lt;0.539")</f>
        <v>0</v>
      </c>
      <c r="H37" s="5" t="s">
        <v>50</v>
      </c>
      <c r="I37" s="5">
        <f>COUNTIF(C2:C22,"&lt;0.589")-COUNTIF(C2:C22,"&lt;0.572")</f>
        <v>1</v>
      </c>
    </row>
    <row r="38" spans="3:9">
      <c r="C38" s="5" t="s">
        <v>51</v>
      </c>
      <c r="D38" s="5">
        <f>COUNTIF(C2:C23,"&lt;0.567")-COUNTIF(C2:C23,"&lt;0.553")</f>
        <v>0</v>
      </c>
      <c r="H38" s="5" t="s">
        <v>52</v>
      </c>
      <c r="I38" s="5">
        <f>COUNTIF(C2:C22,"&lt;0.606")-COUNTIF(C2:C22,"&lt;0.589")</f>
        <v>1</v>
      </c>
    </row>
    <row r="39" spans="3:9">
      <c r="C39" s="5" t="s">
        <v>53</v>
      </c>
      <c r="D39" s="5">
        <f>COUNTIF(C2:C23,"&lt;0.581")-COUNTIF(C2:C23,"&lt;0.567")</f>
        <v>1</v>
      </c>
      <c r="H39" s="5" t="s">
        <v>54</v>
      </c>
      <c r="I39" s="5">
        <f>COUNTIF(C2:C22,"&lt;0.623")-COUNTIF(C2:C22,"&lt;0.606")</f>
        <v>1</v>
      </c>
    </row>
    <row r="40" spans="3:9">
      <c r="C40" s="5" t="s">
        <v>55</v>
      </c>
      <c r="D40" s="5">
        <f>COUNTIF(C2:C23,"&lt;0.595")-COUNTIF(C2:C23,"&lt;0.581")</f>
        <v>2</v>
      </c>
      <c r="H40" s="5" t="s">
        <v>56</v>
      </c>
      <c r="I40" s="5">
        <f>COUNTIF(C2:C22,"&lt;0.64")-COUNTIF(C2:C22,"&lt;0.623")</f>
        <v>1</v>
      </c>
    </row>
    <row r="41" spans="3:9">
      <c r="C41" s="5" t="s">
        <v>57</v>
      </c>
      <c r="D41" s="5">
        <f>COUNTIF(C2:C23,"&lt;0.609")-COUNTIF(C2:C23,"&lt;0.595")</f>
        <v>1</v>
      </c>
      <c r="H41" s="5" t="s">
        <v>58</v>
      </c>
      <c r="I41" s="5">
        <f>COUNTIF(C2:C22,"&lt;0.657")-COUNTIF(C2:C22,"&lt;0.64")</f>
        <v>1</v>
      </c>
    </row>
    <row r="42" spans="3:9">
      <c r="C42" s="5" t="s">
        <v>59</v>
      </c>
      <c r="D42" s="5">
        <f>COUNTIF(C2:C23,"&lt;0.623")-COUNTIF(C2:C23,"&lt;0.609")</f>
        <v>0</v>
      </c>
      <c r="H42" s="5" t="s">
        <v>60</v>
      </c>
      <c r="I42" s="5">
        <f>COUNTIF(C2:C22,"&lt;0.674")-COUNTIF(C2:C22,"&lt;0.657")</f>
        <v>1</v>
      </c>
    </row>
    <row r="43" spans="3:9">
      <c r="C43" s="5" t="s">
        <v>61</v>
      </c>
      <c r="D43" s="5">
        <f>COUNTIF(C2:C23,"&lt;0.637")-COUNTIF(C2:C23,"&lt;0.623")</f>
        <v>1</v>
      </c>
      <c r="H43" s="5" t="s">
        <v>62</v>
      </c>
      <c r="I43" s="5">
        <f>COUNTIF(C2:C22,"&lt;0.691")-COUNTIF(C2:C22,"&lt;0.674")</f>
        <v>1</v>
      </c>
    </row>
    <row r="44" spans="3:9">
      <c r="C44" s="5" t="s">
        <v>63</v>
      </c>
      <c r="D44" s="5">
        <f>COUNTIF(C2:C23,"&lt;0.651")-COUNTIF(C2:C23,"&lt;0.637")</f>
        <v>1</v>
      </c>
      <c r="H44" s="5" t="s">
        <v>64</v>
      </c>
      <c r="I44" s="5">
        <f>COUNTIF(C2:C22,"&lt;0.708")-COUNTIF(C2:C22,"&lt;0.691")</f>
        <v>1</v>
      </c>
    </row>
    <row r="45" spans="3:9">
      <c r="C45" s="5" t="s">
        <v>65</v>
      </c>
      <c r="D45" s="5">
        <f>COUNTIF(C2:C23,"&lt;0.665")-COUNTIF(C2:C23,"&lt;0.651")</f>
        <v>1</v>
      </c>
      <c r="H45" s="5" t="s">
        <v>66</v>
      </c>
      <c r="I45" s="5">
        <f>COUNTIF(C2:C22,"&lt;0.725")-COUNTIF(C2:C22,"&lt;0.708")</f>
        <v>1</v>
      </c>
    </row>
    <row r="46" s="4" customFormat="1" spans="3:9">
      <c r="C46" s="17" t="s">
        <v>67</v>
      </c>
      <c r="D46" s="17">
        <f>COUNTIF(C2:C23,"&lt;0.679")-COUNTIF(C2:C23,"&lt;0.665")</f>
        <v>1</v>
      </c>
      <c r="H46" s="17" t="s">
        <v>68</v>
      </c>
      <c r="I46" s="17">
        <f>COUNTIF(C2:C22,"&lt;0.742")-COUNTIF(C2:C22,"&lt;0.725")</f>
        <v>1</v>
      </c>
    </row>
    <row r="47" spans="3:9">
      <c r="C47" s="5" t="s">
        <v>69</v>
      </c>
      <c r="D47" s="5">
        <f>COUNTIF(C2:C23,"&lt;0.693")-COUNTIF(C2:C23,"&lt;0.679")</f>
        <v>0</v>
      </c>
      <c r="H47" s="5" t="s">
        <v>70</v>
      </c>
      <c r="I47" s="5">
        <f>COUNTIF(C2:C22,"&lt;0.759")-COUNTIF(C2:C22,"&lt;0.742")</f>
        <v>1</v>
      </c>
    </row>
    <row r="48" spans="3:9">
      <c r="C48" s="5" t="s">
        <v>71</v>
      </c>
      <c r="D48" s="5">
        <f>COUNTIF(C2:C23,"&lt;0.707")-COUNTIF(C2:C23,"&lt;0.693")</f>
        <v>0</v>
      </c>
      <c r="H48" s="5" t="s">
        <v>72</v>
      </c>
      <c r="I48" s="5">
        <f>COUNTIF(C2:C22,"&lt;0.776")-COUNTIF(C2:C22,"&lt;0.759")</f>
        <v>1</v>
      </c>
    </row>
    <row r="49" spans="3:9">
      <c r="C49" s="5" t="s">
        <v>73</v>
      </c>
      <c r="D49" s="5">
        <f>COUNTIF(C2:C23,"&lt;0.721")-COUNTIF(C2:C23,"&lt;0.707")</f>
        <v>2</v>
      </c>
      <c r="H49" s="5" t="s">
        <v>74</v>
      </c>
      <c r="I49" s="5">
        <f>COUNTIF(C2:C22,"&lt;0.793")-COUNTIF(C2:C22,"&lt;0.776")</f>
        <v>1</v>
      </c>
    </row>
    <row r="50" spans="3:9">
      <c r="C50" s="5" t="s">
        <v>75</v>
      </c>
      <c r="D50" s="5">
        <f>COUNTIF(C2:C23,"&lt;0.735")-COUNTIF(C2:C23,"&lt;0.721")</f>
        <v>2</v>
      </c>
      <c r="H50" s="5" t="s">
        <v>76</v>
      </c>
      <c r="I50" s="5">
        <f>COUNTIF(C2:C22,"&lt;0.81")-COUNTIF(C2:C22,"&lt;0.793")</f>
        <v>1</v>
      </c>
    </row>
    <row r="51" spans="3:9">
      <c r="C51" s="5" t="s">
        <v>77</v>
      </c>
      <c r="D51" s="5">
        <f>COUNTIF(C2:C23,"&lt;0.749")-COUNTIF(C2:C23,"&lt;0.735")</f>
        <v>1</v>
      </c>
      <c r="H51" s="5" t="s">
        <v>85</v>
      </c>
      <c r="I51" s="5">
        <f>COUNTIF(C2:C22,"&lt;0.827")-COUNTIF(C2:C22,"&lt;0.81")</f>
        <v>1</v>
      </c>
    </row>
    <row r="52" spans="3:9">
      <c r="C52" s="5" t="s">
        <v>78</v>
      </c>
      <c r="D52" s="5">
        <f>COUNTIF(C2:C23,"&lt;0.763")-COUNTIF(C2:C23,"&lt;0.749")</f>
        <v>0</v>
      </c>
      <c r="H52" s="5" t="s">
        <v>86</v>
      </c>
      <c r="I52" s="5">
        <f>COUNTIF(C2:C22,"&lt;0.844")-COUNTIF(C2:C22,"&lt;0.827")</f>
        <v>1</v>
      </c>
    </row>
    <row r="53" spans="3:9">
      <c r="C53" s="5" t="s">
        <v>79</v>
      </c>
      <c r="D53" s="5">
        <f>COUNTIF(C2:C23,"&lt;0.777")-COUNTIF(C2:C23,"&lt;0.763")</f>
        <v>1</v>
      </c>
      <c r="H53" s="5" t="s">
        <v>87</v>
      </c>
      <c r="I53" s="5">
        <f>COUNTIF(C2:C22,"&lt;0.861")-COUNTIF(C2:C22,"&lt;0.844")</f>
        <v>1</v>
      </c>
    </row>
    <row r="54" spans="3:9">
      <c r="C54" s="5" t="s">
        <v>80</v>
      </c>
      <c r="D54" s="5">
        <f>COUNTIF(C2:C23,"&lt;0.791")-COUNTIF(C2:C23,"&lt;0.777")</f>
        <v>1</v>
      </c>
      <c r="H54" s="5" t="s">
        <v>88</v>
      </c>
      <c r="I54" s="5">
        <f>COUNTIF(C2:C22,"&lt;0.878")-COUNTIF(C2:C22,"&lt;0.861")</f>
        <v>1</v>
      </c>
    </row>
    <row r="55" spans="3:9">
      <c r="C55" s="5" t="s">
        <v>81</v>
      </c>
      <c r="D55" s="5">
        <f>COUNTIF(C2:C23,"&lt;0.805")-COUNTIF(C2:C23,"&lt;0.791")</f>
        <v>1</v>
      </c>
      <c r="H55" s="5" t="s">
        <v>89</v>
      </c>
      <c r="I55" s="5">
        <f>COUNTIF(C2:C22,"&lt;0.895")-COUNTIF(C2:C22,"&lt;0.878")</f>
        <v>1</v>
      </c>
    </row>
    <row r="56" spans="3:9">
      <c r="C56" s="5" t="s">
        <v>82</v>
      </c>
      <c r="D56" s="5">
        <f>COUNTIF(C2:C23,"&lt;0.819")-COUNTIF(C2:C23,"&lt;0.805")</f>
        <v>0</v>
      </c>
      <c r="H56" s="5" t="s">
        <v>90</v>
      </c>
      <c r="I56" s="5">
        <f>COUNTIF(C2:C22,"&lt;0.912")-COUNTIF(C2:C22,"&lt;0.895")</f>
        <v>1</v>
      </c>
    </row>
    <row r="57" spans="3:9">
      <c r="C57" s="5" t="s">
        <v>83</v>
      </c>
      <c r="D57" s="5">
        <f>COUNTIF(C2:C23,"&lt;0.833")-COUNTIF(C2:C23,"&lt;0.819")</f>
        <v>2</v>
      </c>
      <c r="H57" s="5" t="s">
        <v>91</v>
      </c>
      <c r="I57" s="5">
        <f>COUNTIF(C2:C22,"&lt;0.929")-COUNTIF(C2:C22,"&lt;0.912")</f>
        <v>0</v>
      </c>
    </row>
    <row r="58" spans="3:9">
      <c r="C58" s="5" t="s">
        <v>84</v>
      </c>
      <c r="D58" s="5">
        <f>COUNTIF(C2:C22,"&lt;0.847")-COUNTIF(C2:C22,"&lt;0.833")</f>
        <v>0</v>
      </c>
      <c r="H58" s="5" t="s">
        <v>92</v>
      </c>
      <c r="I58" s="5">
        <f>COUNTIF(C2:C22,"&lt;0.946")-COUNTIF(C2:C22,"&lt;0.929")</f>
        <v>0</v>
      </c>
    </row>
    <row r="59" s="3" customFormat="1" spans="8:9">
      <c r="H59" s="16" t="s">
        <v>93</v>
      </c>
      <c r="I59" s="16">
        <f>COUNTIF(C2:C22,"&lt;0.963")-COUNTIF(C2:C22,"&lt;0.946")</f>
        <v>0</v>
      </c>
    </row>
    <row r="60" spans="8:9">
      <c r="H60" s="5" t="s">
        <v>94</v>
      </c>
      <c r="I60" s="5">
        <f>COUNTIF(C2:C22,"&lt;0.98")-COUNTIF(C2:C22,"&lt;0.963")</f>
        <v>0</v>
      </c>
    </row>
    <row r="61" spans="8:9">
      <c r="H61" s="5" t="s">
        <v>95</v>
      </c>
      <c r="I61" s="5">
        <f>COUNTIF(C2:C22,"&lt;0.997")-COUNTIF(C2:C22,"&lt;0.98")</f>
        <v>0</v>
      </c>
    </row>
  </sheetData>
  <pageMargins left="0.75" right="0.75" top="1" bottom="1" header="0.5" footer="0.5"/>
  <headerFooter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4"/>
  <sheetViews>
    <sheetView topLeftCell="A25" workbookViewId="0">
      <selection activeCell="H41" sqref="H41:I64"/>
    </sheetView>
  </sheetViews>
  <sheetFormatPr defaultColWidth="9" defaultRowHeight="13.5"/>
  <cols>
    <col min="3" max="4" width="19.75" customWidth="1"/>
    <col min="8" max="9" width="21.25" customWidth="1"/>
    <col min="10" max="14" width="12.625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="14" customFormat="1" spans="1:14">
      <c r="A2" s="19">
        <v>69</v>
      </c>
      <c r="B2" s="20">
        <v>69</v>
      </c>
      <c r="C2" s="20">
        <v>0.590951204299927</v>
      </c>
      <c r="D2" s="20">
        <v>0.0433201789855957</v>
      </c>
      <c r="E2" s="20">
        <v>10</v>
      </c>
      <c r="F2" s="20">
        <v>6</v>
      </c>
      <c r="G2" s="20">
        <v>0</v>
      </c>
      <c r="H2" s="20">
        <v>4</v>
      </c>
      <c r="I2" s="20">
        <v>1</v>
      </c>
      <c r="J2" s="20">
        <v>0.625</v>
      </c>
      <c r="K2" s="20">
        <v>0.769230769230769</v>
      </c>
      <c r="L2" s="20">
        <v>0.6</v>
      </c>
      <c r="M2" s="20">
        <v>0.4</v>
      </c>
      <c r="N2" s="20">
        <v>0.7</v>
      </c>
    </row>
    <row r="3" spans="1:14">
      <c r="A3" s="6">
        <v>19</v>
      </c>
      <c r="B3" s="7">
        <v>19</v>
      </c>
      <c r="C3" s="7">
        <v>0.606020212173462</v>
      </c>
      <c r="D3" s="7">
        <v>0.0171260833740234</v>
      </c>
      <c r="E3" s="7">
        <v>10</v>
      </c>
      <c r="F3" s="7">
        <v>5</v>
      </c>
      <c r="G3" s="7">
        <v>0</v>
      </c>
      <c r="H3" s="7">
        <v>5</v>
      </c>
      <c r="I3" s="7">
        <v>1</v>
      </c>
      <c r="J3" s="7">
        <v>0.666666666666667</v>
      </c>
      <c r="K3" s="7">
        <v>0.8</v>
      </c>
      <c r="L3" s="7">
        <v>0.5</v>
      </c>
      <c r="M3" s="7">
        <v>0.5</v>
      </c>
      <c r="N3" s="7">
        <v>0.75</v>
      </c>
    </row>
    <row r="4" s="3" customFormat="1" spans="1:14">
      <c r="A4" s="22">
        <v>62</v>
      </c>
      <c r="B4" s="23">
        <v>62</v>
      </c>
      <c r="C4" s="23">
        <v>0.626335144042969</v>
      </c>
      <c r="D4" s="23">
        <v>0.0125883817672729</v>
      </c>
      <c r="E4" s="23">
        <v>10</v>
      </c>
      <c r="F4" s="23">
        <v>8</v>
      </c>
      <c r="G4" s="23">
        <v>0</v>
      </c>
      <c r="H4" s="23">
        <v>2</v>
      </c>
      <c r="I4" s="23">
        <v>1</v>
      </c>
      <c r="J4" s="23">
        <v>0.555555555555556</v>
      </c>
      <c r="K4" s="23">
        <v>0.714285714285714</v>
      </c>
      <c r="L4" s="23">
        <v>0.8</v>
      </c>
      <c r="M4" s="23">
        <v>0.2</v>
      </c>
      <c r="N4" s="23">
        <v>0.6</v>
      </c>
    </row>
    <row r="5" s="1" customFormat="1" spans="1:14">
      <c r="A5" s="8">
        <v>3</v>
      </c>
      <c r="B5" s="9">
        <v>3</v>
      </c>
      <c r="C5" s="9">
        <v>0.65697968006134</v>
      </c>
      <c r="D5" s="9">
        <v>0.0191965103149414</v>
      </c>
      <c r="E5" s="9">
        <v>10</v>
      </c>
      <c r="F5" s="9">
        <v>6</v>
      </c>
      <c r="G5" s="9">
        <v>0</v>
      </c>
      <c r="H5" s="9">
        <v>4</v>
      </c>
      <c r="I5" s="9">
        <v>1</v>
      </c>
      <c r="J5" s="9">
        <v>0.625</v>
      </c>
      <c r="K5" s="9">
        <v>0.769230769230769</v>
      </c>
      <c r="L5" s="9">
        <v>0.6</v>
      </c>
      <c r="M5" s="9">
        <v>0.4</v>
      </c>
      <c r="N5" s="9">
        <v>0.7</v>
      </c>
    </row>
    <row r="6" spans="1:14">
      <c r="A6" s="6">
        <v>31</v>
      </c>
      <c r="B6" s="7">
        <v>31</v>
      </c>
      <c r="C6" s="7">
        <v>0.662692546844482</v>
      </c>
      <c r="D6" s="7">
        <v>0.0293089151382446</v>
      </c>
      <c r="E6" s="7">
        <v>10</v>
      </c>
      <c r="F6" s="7">
        <v>6</v>
      </c>
      <c r="G6" s="7">
        <v>0</v>
      </c>
      <c r="H6" s="7">
        <v>4</v>
      </c>
      <c r="I6" s="7">
        <v>1</v>
      </c>
      <c r="J6" s="7">
        <v>0.625</v>
      </c>
      <c r="K6" s="7">
        <v>0.769230769230769</v>
      </c>
      <c r="L6" s="7">
        <v>0.6</v>
      </c>
      <c r="M6" s="7">
        <v>0.4</v>
      </c>
      <c r="N6" s="7">
        <v>0.7</v>
      </c>
    </row>
    <row r="7" s="3" customFormat="1" spans="1:14">
      <c r="A7" s="22">
        <v>11</v>
      </c>
      <c r="B7" s="23">
        <v>11</v>
      </c>
      <c r="C7" s="23">
        <v>0.682506084442139</v>
      </c>
      <c r="D7" s="23">
        <v>0.0313220024108887</v>
      </c>
      <c r="E7" s="23">
        <v>10</v>
      </c>
      <c r="F7" s="23">
        <v>6</v>
      </c>
      <c r="G7" s="23">
        <v>0</v>
      </c>
      <c r="H7" s="23">
        <v>4</v>
      </c>
      <c r="I7" s="23">
        <v>1</v>
      </c>
      <c r="J7" s="23">
        <v>0.625</v>
      </c>
      <c r="K7" s="23">
        <v>0.769230769230769</v>
      </c>
      <c r="L7" s="23">
        <v>0.6</v>
      </c>
      <c r="M7" s="23">
        <v>0.4</v>
      </c>
      <c r="N7" s="23">
        <v>0.7</v>
      </c>
    </row>
    <row r="8" s="2" customFormat="1" spans="1:14">
      <c r="A8" s="10">
        <v>57</v>
      </c>
      <c r="B8" s="11">
        <v>57</v>
      </c>
      <c r="C8" s="11">
        <v>0.703205585479736</v>
      </c>
      <c r="D8" s="11">
        <v>0.0240179300308228</v>
      </c>
      <c r="E8" s="11">
        <v>10</v>
      </c>
      <c r="F8" s="11">
        <v>4</v>
      </c>
      <c r="G8" s="11">
        <v>0</v>
      </c>
      <c r="H8" s="11">
        <v>6</v>
      </c>
      <c r="I8" s="11">
        <v>1</v>
      </c>
      <c r="J8" s="11">
        <v>0.714285714285714</v>
      </c>
      <c r="K8" s="11">
        <v>0.833333333333333</v>
      </c>
      <c r="L8" s="11">
        <v>0.4</v>
      </c>
      <c r="M8" s="11">
        <v>0.6</v>
      </c>
      <c r="N8" s="11">
        <v>0.8</v>
      </c>
    </row>
    <row r="9" s="3" customFormat="1" spans="1:14">
      <c r="A9" s="22">
        <v>84</v>
      </c>
      <c r="B9" s="23">
        <v>84</v>
      </c>
      <c r="C9" s="23">
        <v>0.710006833076477</v>
      </c>
      <c r="D9" s="23">
        <v>0.00908374786376953</v>
      </c>
      <c r="E9" s="23">
        <v>10</v>
      </c>
      <c r="F9" s="23">
        <v>5</v>
      </c>
      <c r="G9" s="23">
        <v>0</v>
      </c>
      <c r="H9" s="23">
        <v>5</v>
      </c>
      <c r="I9" s="23">
        <v>1</v>
      </c>
      <c r="J9" s="23">
        <v>0.666666666666667</v>
      </c>
      <c r="K9" s="23">
        <v>0.8</v>
      </c>
      <c r="L9" s="23">
        <v>0.5</v>
      </c>
      <c r="M9" s="23">
        <v>0.5</v>
      </c>
      <c r="N9" s="23">
        <v>0.75</v>
      </c>
    </row>
    <row r="10" s="2" customFormat="1" spans="1:14">
      <c r="A10" s="10">
        <v>67</v>
      </c>
      <c r="B10" s="11">
        <v>67</v>
      </c>
      <c r="C10" s="11">
        <v>0.726960897445679</v>
      </c>
      <c r="D10" s="11">
        <v>0.0244230031967163</v>
      </c>
      <c r="E10" s="11">
        <v>10</v>
      </c>
      <c r="F10" s="11">
        <v>7</v>
      </c>
      <c r="G10" s="11">
        <v>0</v>
      </c>
      <c r="H10" s="11">
        <v>3</v>
      </c>
      <c r="I10" s="11">
        <v>1</v>
      </c>
      <c r="J10" s="11">
        <v>0.588235294117647</v>
      </c>
      <c r="K10" s="11">
        <v>0.740740740740741</v>
      </c>
      <c r="L10" s="11">
        <v>0.7</v>
      </c>
      <c r="M10" s="11">
        <v>0.3</v>
      </c>
      <c r="N10" s="11">
        <v>0.65</v>
      </c>
    </row>
    <row r="11" s="3" customFormat="1" spans="1:14">
      <c r="A11" s="22">
        <v>65</v>
      </c>
      <c r="B11" s="23">
        <v>65</v>
      </c>
      <c r="C11" s="23">
        <v>0.745096802711487</v>
      </c>
      <c r="D11" s="23">
        <v>0.034243106842041</v>
      </c>
      <c r="E11" s="23">
        <v>10</v>
      </c>
      <c r="F11" s="23">
        <v>4</v>
      </c>
      <c r="G11" s="23">
        <v>0</v>
      </c>
      <c r="H11" s="23">
        <v>6</v>
      </c>
      <c r="I11" s="23">
        <v>1</v>
      </c>
      <c r="J11" s="23">
        <v>0.714285714285714</v>
      </c>
      <c r="K11" s="23">
        <v>0.833333333333333</v>
      </c>
      <c r="L11" s="23">
        <v>0.4</v>
      </c>
      <c r="M11" s="23">
        <v>0.6</v>
      </c>
      <c r="N11" s="23">
        <v>0.8</v>
      </c>
    </row>
    <row r="12" s="2" customFormat="1" spans="1:14">
      <c r="A12" s="10">
        <v>5</v>
      </c>
      <c r="B12" s="11">
        <v>5</v>
      </c>
      <c r="C12" s="11">
        <v>0.759477138519287</v>
      </c>
      <c r="D12" s="11">
        <v>0.0228502750396729</v>
      </c>
      <c r="E12" s="11">
        <v>10</v>
      </c>
      <c r="F12" s="11">
        <v>6</v>
      </c>
      <c r="G12" s="11">
        <v>0</v>
      </c>
      <c r="H12" s="11">
        <v>4</v>
      </c>
      <c r="I12" s="11">
        <v>1</v>
      </c>
      <c r="J12" s="11">
        <v>0.625</v>
      </c>
      <c r="K12" s="11">
        <v>0.769230769230769</v>
      </c>
      <c r="L12" s="11">
        <v>0.6</v>
      </c>
      <c r="M12" s="11">
        <v>0.4</v>
      </c>
      <c r="N12" s="11">
        <v>0.7</v>
      </c>
    </row>
    <row r="13" s="1" customFormat="1" spans="1:14">
      <c r="A13" s="8">
        <v>40</v>
      </c>
      <c r="B13" s="9">
        <v>40</v>
      </c>
      <c r="C13" s="9">
        <v>0.792062044143677</v>
      </c>
      <c r="D13" s="9">
        <v>0.0185079574584961</v>
      </c>
      <c r="E13" s="9">
        <v>10</v>
      </c>
      <c r="F13" s="9">
        <v>5</v>
      </c>
      <c r="G13" s="9">
        <v>0</v>
      </c>
      <c r="H13" s="9">
        <v>5</v>
      </c>
      <c r="I13" s="9">
        <v>1</v>
      </c>
      <c r="J13" s="9">
        <v>0.666666666666667</v>
      </c>
      <c r="K13" s="9">
        <v>0.8</v>
      </c>
      <c r="L13" s="9">
        <v>0.5</v>
      </c>
      <c r="M13" s="9">
        <v>0.5</v>
      </c>
      <c r="N13" s="9">
        <v>0.75</v>
      </c>
    </row>
    <row r="14" s="3" customFormat="1" spans="1:14">
      <c r="A14" s="22">
        <v>17</v>
      </c>
      <c r="B14" s="23">
        <v>17</v>
      </c>
      <c r="C14" s="23">
        <v>0.802490711212158</v>
      </c>
      <c r="D14" s="23">
        <v>0.0230822563171387</v>
      </c>
      <c r="E14" s="23">
        <v>10</v>
      </c>
      <c r="F14" s="23">
        <v>5</v>
      </c>
      <c r="G14" s="23">
        <v>0</v>
      </c>
      <c r="H14" s="23">
        <v>5</v>
      </c>
      <c r="I14" s="23">
        <v>1</v>
      </c>
      <c r="J14" s="23">
        <v>0.666666666666667</v>
      </c>
      <c r="K14" s="23">
        <v>0.8</v>
      </c>
      <c r="L14" s="23">
        <v>0.5</v>
      </c>
      <c r="M14" s="23">
        <v>0.5</v>
      </c>
      <c r="N14" s="23">
        <v>0.75</v>
      </c>
    </row>
    <row r="15" s="1" customFormat="1" spans="1:14">
      <c r="A15" s="8">
        <v>6</v>
      </c>
      <c r="B15" s="9">
        <v>6</v>
      </c>
      <c r="C15" s="9">
        <v>0.825859069824219</v>
      </c>
      <c r="D15" s="9">
        <v>0.0527646541595459</v>
      </c>
      <c r="E15" s="9">
        <v>10</v>
      </c>
      <c r="F15" s="9">
        <v>5</v>
      </c>
      <c r="G15" s="9">
        <v>0</v>
      </c>
      <c r="H15" s="9">
        <v>5</v>
      </c>
      <c r="I15" s="9">
        <v>1</v>
      </c>
      <c r="J15" s="9">
        <v>0.666666666666667</v>
      </c>
      <c r="K15" s="9">
        <v>0.8</v>
      </c>
      <c r="L15" s="9">
        <v>0.5</v>
      </c>
      <c r="M15" s="9">
        <v>0.5</v>
      </c>
      <c r="N15" s="9">
        <v>0.75</v>
      </c>
    </row>
    <row r="16" s="1" customFormat="1" spans="1:14">
      <c r="A16" s="8">
        <v>25</v>
      </c>
      <c r="B16" s="9">
        <v>25</v>
      </c>
      <c r="C16" s="9">
        <v>0.827527761459351</v>
      </c>
      <c r="D16" s="9">
        <v>0.106193423271179</v>
      </c>
      <c r="E16" s="9">
        <v>10</v>
      </c>
      <c r="F16" s="9">
        <v>6</v>
      </c>
      <c r="G16" s="9">
        <v>0</v>
      </c>
      <c r="H16" s="9">
        <v>4</v>
      </c>
      <c r="I16" s="9">
        <v>1</v>
      </c>
      <c r="J16" s="9">
        <v>0.625</v>
      </c>
      <c r="K16" s="9">
        <v>0.769230769230769</v>
      </c>
      <c r="L16" s="9">
        <v>0.6</v>
      </c>
      <c r="M16" s="9">
        <v>0.4</v>
      </c>
      <c r="N16" s="9">
        <v>0.7</v>
      </c>
    </row>
    <row r="17" s="1" customFormat="1" spans="1:14">
      <c r="A17" s="8">
        <v>79</v>
      </c>
      <c r="B17" s="9">
        <v>79</v>
      </c>
      <c r="C17" s="9">
        <v>0.850063800811768</v>
      </c>
      <c r="D17" s="9">
        <v>0.0480085611343384</v>
      </c>
      <c r="E17" s="9">
        <v>10</v>
      </c>
      <c r="F17" s="9">
        <v>2</v>
      </c>
      <c r="G17" s="9">
        <v>0</v>
      </c>
      <c r="H17" s="9">
        <v>8</v>
      </c>
      <c r="I17" s="9">
        <v>1</v>
      </c>
      <c r="J17" s="9">
        <v>0.833333333333333</v>
      </c>
      <c r="K17" s="9">
        <v>0.909090909090909</v>
      </c>
      <c r="L17" s="9">
        <v>0.2</v>
      </c>
      <c r="M17" s="9">
        <v>0.8</v>
      </c>
      <c r="N17" s="9">
        <v>0.9</v>
      </c>
    </row>
    <row r="18" s="2" customFormat="1" spans="1:14">
      <c r="A18" s="10">
        <v>99</v>
      </c>
      <c r="B18" s="11">
        <v>99</v>
      </c>
      <c r="C18" s="11">
        <v>0.862016797065735</v>
      </c>
      <c r="D18" s="11">
        <v>0.0384888648986816</v>
      </c>
      <c r="E18" s="11">
        <v>10</v>
      </c>
      <c r="F18" s="11">
        <v>5</v>
      </c>
      <c r="G18" s="11">
        <v>0</v>
      </c>
      <c r="H18" s="11">
        <v>5</v>
      </c>
      <c r="I18" s="11">
        <v>1</v>
      </c>
      <c r="J18" s="11">
        <v>0.666666666666667</v>
      </c>
      <c r="K18" s="11">
        <v>0.8</v>
      </c>
      <c r="L18" s="11">
        <v>0.5</v>
      </c>
      <c r="M18" s="11">
        <v>0.5</v>
      </c>
      <c r="N18" s="11">
        <v>0.75</v>
      </c>
    </row>
    <row r="19" s="26" customFormat="1" spans="1:14">
      <c r="A19" s="27">
        <v>94</v>
      </c>
      <c r="B19" s="28">
        <v>94</v>
      </c>
      <c r="C19" s="28">
        <v>0.884147644042969</v>
      </c>
      <c r="D19" s="28">
        <v>0.0210639238357544</v>
      </c>
      <c r="E19" s="28">
        <v>10</v>
      </c>
      <c r="F19" s="28">
        <v>6</v>
      </c>
      <c r="G19" s="28">
        <v>0</v>
      </c>
      <c r="H19" s="28">
        <v>4</v>
      </c>
      <c r="I19" s="28">
        <v>1</v>
      </c>
      <c r="J19" s="28">
        <v>0.625</v>
      </c>
      <c r="K19" s="28">
        <v>0.769230769230769</v>
      </c>
      <c r="L19" s="28">
        <v>0.6</v>
      </c>
      <c r="M19" s="28">
        <v>0.4</v>
      </c>
      <c r="N19" s="28">
        <v>0.7</v>
      </c>
    </row>
    <row r="20" s="3" customFormat="1" spans="1:14">
      <c r="A20" s="22">
        <v>93</v>
      </c>
      <c r="B20" s="23">
        <v>93</v>
      </c>
      <c r="C20" s="23">
        <v>0.902466416358948</v>
      </c>
      <c r="D20" s="23">
        <v>0.0377544164657593</v>
      </c>
      <c r="E20" s="23">
        <v>10</v>
      </c>
      <c r="F20" s="23">
        <v>4</v>
      </c>
      <c r="G20" s="23">
        <v>0</v>
      </c>
      <c r="H20" s="23">
        <v>6</v>
      </c>
      <c r="I20" s="23">
        <v>1</v>
      </c>
      <c r="J20" s="23">
        <v>0.714285714285714</v>
      </c>
      <c r="K20" s="23">
        <v>0.833333333333333</v>
      </c>
      <c r="L20" s="23">
        <v>0.4</v>
      </c>
      <c r="M20" s="23">
        <v>0.6</v>
      </c>
      <c r="N20" s="23">
        <v>0.8</v>
      </c>
    </row>
    <row r="21" s="2" customFormat="1" spans="1:14">
      <c r="A21" s="10">
        <v>30</v>
      </c>
      <c r="B21" s="11">
        <v>30</v>
      </c>
      <c r="C21" s="11">
        <v>0.924483895301819</v>
      </c>
      <c r="D21" s="11">
        <v>0.00849044322967529</v>
      </c>
      <c r="E21" s="11">
        <v>10</v>
      </c>
      <c r="F21" s="11">
        <v>8</v>
      </c>
      <c r="G21" s="11">
        <v>0</v>
      </c>
      <c r="H21" s="11">
        <v>2</v>
      </c>
      <c r="I21" s="11">
        <v>1</v>
      </c>
      <c r="J21" s="11">
        <v>0.555555555555556</v>
      </c>
      <c r="K21" s="11">
        <v>0.714285714285714</v>
      </c>
      <c r="L21" s="11">
        <v>0.8</v>
      </c>
      <c r="M21" s="11">
        <v>0.2</v>
      </c>
      <c r="N21" s="11">
        <v>0.6</v>
      </c>
    </row>
    <row r="22" s="21" customFormat="1" spans="1:14">
      <c r="A22" s="24">
        <v>10</v>
      </c>
      <c r="B22" s="25">
        <v>10</v>
      </c>
      <c r="C22" s="25">
        <v>0.942210555076599</v>
      </c>
      <c r="D22" s="25">
        <v>0.160889387130737</v>
      </c>
      <c r="E22" s="25">
        <v>10</v>
      </c>
      <c r="F22" s="25">
        <v>4</v>
      </c>
      <c r="G22" s="25">
        <v>0</v>
      </c>
      <c r="H22" s="25">
        <v>6</v>
      </c>
      <c r="I22" s="25">
        <v>1</v>
      </c>
      <c r="J22" s="25">
        <v>0.714285714285714</v>
      </c>
      <c r="K22" s="25">
        <v>0.833333333333333</v>
      </c>
      <c r="L22" s="25">
        <v>0.4</v>
      </c>
      <c r="M22" s="25">
        <v>0.6</v>
      </c>
      <c r="N22" s="25">
        <v>0.8</v>
      </c>
    </row>
    <row r="23" s="29" customFormat="1" spans="1:14">
      <c r="A23" s="30">
        <v>60</v>
      </c>
      <c r="B23" s="31">
        <v>60</v>
      </c>
      <c r="C23" s="31">
        <v>0.950549483299255</v>
      </c>
      <c r="D23" s="31">
        <v>0.064454197883606</v>
      </c>
      <c r="E23" s="31">
        <v>10</v>
      </c>
      <c r="F23" s="31">
        <v>2</v>
      </c>
      <c r="G23" s="31">
        <v>0</v>
      </c>
      <c r="H23" s="31">
        <v>8</v>
      </c>
      <c r="I23" s="31">
        <v>1</v>
      </c>
      <c r="J23" s="31">
        <v>0.833333333333333</v>
      </c>
      <c r="K23" s="31">
        <v>0.909090909090909</v>
      </c>
      <c r="L23" s="31">
        <v>0.2</v>
      </c>
      <c r="M23" s="31">
        <v>0.8</v>
      </c>
      <c r="N23" s="31">
        <v>0.9</v>
      </c>
    </row>
    <row r="24" s="3" customFormat="1" spans="1:14">
      <c r="A24" s="22">
        <v>33</v>
      </c>
      <c r="B24" s="23">
        <v>33</v>
      </c>
      <c r="C24" s="23">
        <v>0.972739696502686</v>
      </c>
      <c r="D24" s="23">
        <v>0.0680270195007324</v>
      </c>
      <c r="E24" s="23">
        <v>10</v>
      </c>
      <c r="F24" s="23">
        <v>7</v>
      </c>
      <c r="G24" s="23">
        <v>0</v>
      </c>
      <c r="H24" s="23">
        <v>3</v>
      </c>
      <c r="I24" s="23">
        <v>1</v>
      </c>
      <c r="J24" s="23">
        <v>0.588235294117647</v>
      </c>
      <c r="K24" s="23">
        <v>0.740740740740741</v>
      </c>
      <c r="L24" s="23">
        <v>0.7</v>
      </c>
      <c r="M24" s="23">
        <v>0.3</v>
      </c>
      <c r="N24" s="23">
        <v>0.65</v>
      </c>
    </row>
    <row r="25" s="3" customFormat="1" spans="1:14">
      <c r="A25" s="22">
        <v>66</v>
      </c>
      <c r="B25" s="23">
        <v>66</v>
      </c>
      <c r="C25" s="23">
        <v>0.985759258270264</v>
      </c>
      <c r="D25" s="23">
        <v>0.142184734344482</v>
      </c>
      <c r="E25" s="23">
        <v>10</v>
      </c>
      <c r="F25" s="23">
        <v>6</v>
      </c>
      <c r="G25" s="23">
        <v>0</v>
      </c>
      <c r="H25" s="23">
        <v>4</v>
      </c>
      <c r="I25" s="23">
        <v>1</v>
      </c>
      <c r="J25" s="23">
        <v>0.625</v>
      </c>
      <c r="K25" s="23">
        <v>0.769230769230769</v>
      </c>
      <c r="L25" s="23">
        <v>0.6</v>
      </c>
      <c r="M25" s="23">
        <v>0.4</v>
      </c>
      <c r="N25" s="23">
        <v>0.7</v>
      </c>
    </row>
    <row r="26" spans="3:14">
      <c r="C26" s="5">
        <f>AVERAGE(C2:C25)</f>
        <v>0.791358719269435</v>
      </c>
      <c r="D26" s="5">
        <f>AVERAGE(D2:D25)</f>
        <v>0.0440579156080881</v>
      </c>
      <c r="J26" s="5">
        <f t="shared" ref="J26:N26" si="0">AVERAGE(J2:J25)</f>
        <v>0.658807967631497</v>
      </c>
      <c r="K26" s="5">
        <f t="shared" si="0"/>
        <v>0.792308925642259</v>
      </c>
      <c r="L26" s="5">
        <f t="shared" si="0"/>
        <v>0.533333333333333</v>
      </c>
      <c r="M26" s="5">
        <f t="shared" si="0"/>
        <v>0.466666666666667</v>
      </c>
      <c r="N26" s="5">
        <f t="shared" si="0"/>
        <v>0.733333333333333</v>
      </c>
    </row>
    <row r="28" spans="3:12">
      <c r="C28" s="12" t="s">
        <v>13</v>
      </c>
      <c r="D28" s="5" t="s">
        <v>14</v>
      </c>
      <c r="E28" s="5"/>
      <c r="H28" s="12" t="s">
        <v>13</v>
      </c>
      <c r="I28" s="5" t="s">
        <v>14</v>
      </c>
      <c r="J28" s="13" t="s">
        <v>26</v>
      </c>
      <c r="K28" s="14"/>
      <c r="L28" s="14"/>
    </row>
    <row r="29" s="14" customFormat="1" spans="3:10">
      <c r="C29" s="13" t="s">
        <v>27</v>
      </c>
      <c r="D29" s="13">
        <f>COUNTIF(C3:C25,"&lt;0.399")-COUNTIF(C3:C25,"&lt;0.385")</f>
        <v>0</v>
      </c>
      <c r="E29" s="13"/>
      <c r="H29" s="13" t="s">
        <v>28</v>
      </c>
      <c r="I29" s="13">
        <f>COUNTIF(C3:C25,"&lt;0.402")-COUNTIF(C3:C25,"&lt;0.385")</f>
        <v>0</v>
      </c>
      <c r="J29" s="15"/>
    </row>
    <row r="30" spans="3:13">
      <c r="C30" s="5" t="s">
        <v>29</v>
      </c>
      <c r="D30" s="5">
        <f>COUNTIF(C3:C25,"&lt;0.413")-COUNTIF(C3:C25,"&lt;0.399")</f>
        <v>0</v>
      </c>
      <c r="E30" s="5"/>
      <c r="H30" s="5" t="s">
        <v>30</v>
      </c>
      <c r="I30" s="5">
        <f>COUNTIF(C3:C25,"&lt;0.419")-COUNTIF(C3:C25,"&lt;0.402")</f>
        <v>0</v>
      </c>
      <c r="J30" s="15">
        <v>0.04</v>
      </c>
      <c r="K30" s="14">
        <v>-20</v>
      </c>
      <c r="L30" s="14">
        <v>480</v>
      </c>
      <c r="M30" s="14">
        <v>24</v>
      </c>
    </row>
    <row r="31" s="14" customFormat="1" spans="3:13">
      <c r="C31" s="13" t="s">
        <v>31</v>
      </c>
      <c r="D31" s="13">
        <f>COUNTIF(C3:C25,"&lt;0.427")-COUNTIF(C3:C25,"&lt;0.413")</f>
        <v>0</v>
      </c>
      <c r="E31" s="13">
        <v>3</v>
      </c>
      <c r="F31" s="13">
        <v>2</v>
      </c>
      <c r="H31" s="13" t="s">
        <v>32</v>
      </c>
      <c r="I31" s="13">
        <f>COUNTIF(C3:C25,"&lt;0.436")-COUNTIF(C3:C25,"&lt;0.419")</f>
        <v>0</v>
      </c>
      <c r="J31" s="15">
        <v>0.08</v>
      </c>
      <c r="K31" s="14">
        <v>-40</v>
      </c>
      <c r="L31" s="14">
        <v>460</v>
      </c>
      <c r="M31" s="14">
        <v>23</v>
      </c>
    </row>
    <row r="32" s="14" customFormat="1" spans="3:13">
      <c r="C32" s="13" t="s">
        <v>33</v>
      </c>
      <c r="D32" s="13">
        <f>COUNTIF(C3:C25,"&lt;0.441")-COUNTIF(C3:C25,"&lt;0.427")</f>
        <v>0</v>
      </c>
      <c r="E32" s="13">
        <v>5</v>
      </c>
      <c r="F32" s="13">
        <v>5</v>
      </c>
      <c r="H32" s="13" t="s">
        <v>34</v>
      </c>
      <c r="I32" s="13">
        <f>COUNTIF(C3:C25,"&lt;0.453")-COUNTIF(C3:C25,"&lt;0.436")</f>
        <v>0</v>
      </c>
      <c r="J32" s="15">
        <v>0.12</v>
      </c>
      <c r="K32" s="14">
        <v>-60</v>
      </c>
      <c r="L32" s="14">
        <v>440</v>
      </c>
      <c r="M32" s="14">
        <v>22</v>
      </c>
    </row>
    <row r="33" s="14" customFormat="1" spans="3:13">
      <c r="C33" s="13" t="s">
        <v>35</v>
      </c>
      <c r="D33" s="13">
        <f>COUNTIF(C3:C25,"&lt;0.455")-COUNTIF(C3:C25,"&lt;0.441")</f>
        <v>0</v>
      </c>
      <c r="E33" s="13">
        <v>9</v>
      </c>
      <c r="F33" s="13">
        <v>7</v>
      </c>
      <c r="H33" s="13" t="s">
        <v>36</v>
      </c>
      <c r="I33" s="13">
        <f>COUNTIF(C3:C25,"&lt;0.47")-COUNTIF(C3:C25,"&lt;0.453")</f>
        <v>0</v>
      </c>
      <c r="J33" s="15">
        <v>0.16</v>
      </c>
      <c r="K33" s="18">
        <v>-80</v>
      </c>
      <c r="L33" s="18">
        <v>420</v>
      </c>
      <c r="M33" s="14">
        <v>21</v>
      </c>
    </row>
    <row r="34" s="14" customFormat="1" spans="3:9">
      <c r="C34" s="13" t="s">
        <v>37</v>
      </c>
      <c r="D34" s="13">
        <f>COUNTIF(C3:C25,"&lt;0.469")-COUNTIF(C3:C25,"&lt;0.455")</f>
        <v>0</v>
      </c>
      <c r="E34" s="13">
        <v>5</v>
      </c>
      <c r="F34" s="13">
        <v>5</v>
      </c>
      <c r="H34" s="13" t="s">
        <v>38</v>
      </c>
      <c r="I34" s="13">
        <f>COUNTIF(C3:C25,"&lt;0.487")-COUNTIF(C3:C25,"&lt;0.47")</f>
        <v>0</v>
      </c>
    </row>
    <row r="35" s="14" customFormat="1" spans="3:9">
      <c r="C35" s="13" t="s">
        <v>39</v>
      </c>
      <c r="D35" s="13">
        <f>COUNTIF(C3:C25,"&lt;0.483")-COUNTIF(C3:C25,"&lt;0.469")</f>
        <v>0</v>
      </c>
      <c r="E35" s="13">
        <v>3</v>
      </c>
      <c r="F35" s="13">
        <v>2</v>
      </c>
      <c r="H35" s="13" t="s">
        <v>40</v>
      </c>
      <c r="I35" s="13">
        <f>COUNTIF(C3:C25,"&lt;0.504")-COUNTIF(C3:C25,"&lt;0.487")</f>
        <v>0</v>
      </c>
    </row>
    <row r="36" spans="3:11">
      <c r="C36" s="5" t="s">
        <v>41</v>
      </c>
      <c r="D36" s="5">
        <f>COUNTIF(C3:C25,"&lt;0.497")-COUNTIF(C3:C25,"&lt;0.483")</f>
        <v>0</v>
      </c>
      <c r="E36" s="5"/>
      <c r="H36" s="5" t="s">
        <v>42</v>
      </c>
      <c r="I36" s="5">
        <f>COUNTIF(C3:C25,"&lt;0.521")-COUNTIF(C3:C25,"&lt;0.504")</f>
        <v>0</v>
      </c>
      <c r="J36" s="5">
        <v>0.57</v>
      </c>
      <c r="K36" s="5">
        <v>0.041</v>
      </c>
    </row>
    <row r="37" spans="3:11">
      <c r="C37" s="5" t="s">
        <v>43</v>
      </c>
      <c r="D37" s="5">
        <f>COUNTIF(C3:C25,"&lt;0.511")-COUNTIF(C3:C25,"&lt;0.497")</f>
        <v>0</v>
      </c>
      <c r="E37" s="5"/>
      <c r="H37" s="5" t="s">
        <v>44</v>
      </c>
      <c r="I37" s="5">
        <f>COUNTIF(C3:C25,"&lt;0.538")-COUNTIF(C3:C25,"&lt;0.521")</f>
        <v>0</v>
      </c>
      <c r="J37" s="5">
        <v>0.725</v>
      </c>
      <c r="K37" s="5">
        <v>0.076</v>
      </c>
    </row>
    <row r="38" spans="3:11">
      <c r="C38" s="5" t="s">
        <v>45</v>
      </c>
      <c r="D38" s="5">
        <f>COUNTIF(C3:C25,"&lt;0.525")-COUNTIF(C3:C25,"&lt;0.511")</f>
        <v>0</v>
      </c>
      <c r="E38" s="5"/>
      <c r="H38" s="5" t="s">
        <v>46</v>
      </c>
      <c r="I38" s="5">
        <f>COUNTIF(C3:C25,"&lt;0.555")-COUNTIF(C3:C25,"&lt;0.538")</f>
        <v>0</v>
      </c>
      <c r="J38" s="5">
        <v>0.801</v>
      </c>
      <c r="K38" s="5">
        <v>0.094</v>
      </c>
    </row>
    <row r="39" spans="3:9">
      <c r="C39" s="5" t="s">
        <v>47</v>
      </c>
      <c r="D39" s="5">
        <f>COUNTIF(C3:C25,"&lt;0.539")-COUNTIF(C3:C25,"&lt;0.525")</f>
        <v>0</v>
      </c>
      <c r="E39" s="5"/>
      <c r="H39" s="5" t="s">
        <v>48</v>
      </c>
      <c r="I39" s="5">
        <f>COUNTIF(C3:C25,"&lt;0.572")-COUNTIF(C3:C25,"&lt;0.555")</f>
        <v>0</v>
      </c>
    </row>
    <row r="40" spans="3:9">
      <c r="C40" s="5" t="s">
        <v>49</v>
      </c>
      <c r="D40" s="5">
        <f>COUNTIF(C3:C26,"&lt;0.553")-COUNTIF(C3:C26,"&lt;0.539")</f>
        <v>0</v>
      </c>
      <c r="H40" s="5" t="s">
        <v>50</v>
      </c>
      <c r="I40" s="5">
        <f>COUNTIF(C2:C25,"&lt;0.589")-COUNTIF(C2:C25,"&lt;0.572")</f>
        <v>0</v>
      </c>
    </row>
    <row r="41" spans="3:9">
      <c r="C41" s="5" t="s">
        <v>51</v>
      </c>
      <c r="D41" s="5">
        <f>COUNTIF(C3:C26,"&lt;0.567")-COUNTIF(C3:C26,"&lt;0.553")</f>
        <v>0</v>
      </c>
      <c r="H41" s="5" t="s">
        <v>52</v>
      </c>
      <c r="I41" s="5">
        <f>COUNTIF(C2:C25,"&lt;0.606")-COUNTIF(C2:C25,"&lt;0.589")</f>
        <v>1</v>
      </c>
    </row>
    <row r="42" s="3" customFormat="1" spans="3:9">
      <c r="C42" s="16" t="s">
        <v>53</v>
      </c>
      <c r="D42" s="16">
        <f>COUNTIF(C3:C26,"&lt;0.581")-COUNTIF(C3:C26,"&lt;0.567")</f>
        <v>0</v>
      </c>
      <c r="H42" s="16" t="s">
        <v>54</v>
      </c>
      <c r="I42" s="16">
        <f>COUNTIF(C3:C25,"&lt;0.623")-COUNTIF(C3:C25,"&lt;0.606")</f>
        <v>1</v>
      </c>
    </row>
    <row r="43" spans="3:9">
      <c r="C43" s="5" t="s">
        <v>55</v>
      </c>
      <c r="D43" s="5">
        <f>COUNTIF(C3:C26,"&lt;0.595")-COUNTIF(C3:C26,"&lt;0.581")</f>
        <v>0</v>
      </c>
      <c r="H43" s="5" t="s">
        <v>56</v>
      </c>
      <c r="I43" s="5">
        <f>COUNTIF(C3:C25,"&lt;0.64")-COUNTIF(C3:C25,"&lt;0.623")</f>
        <v>1</v>
      </c>
    </row>
    <row r="44" spans="3:9">
      <c r="C44" s="5" t="s">
        <v>57</v>
      </c>
      <c r="D44" s="5">
        <f>COUNTIF(C3:C26,"&lt;0.609")-COUNTIF(C3:C26,"&lt;0.595")</f>
        <v>1</v>
      </c>
      <c r="H44" s="5" t="s">
        <v>58</v>
      </c>
      <c r="I44" s="5">
        <f>COUNTIF(C3:C25,"&lt;0.657")-COUNTIF(C3:C25,"&lt;0.64")</f>
        <v>1</v>
      </c>
    </row>
    <row r="45" spans="3:9">
      <c r="C45" s="5" t="s">
        <v>59</v>
      </c>
      <c r="D45" s="5">
        <f>COUNTIF(C3:C26,"&lt;0.623")-COUNTIF(C3:C26,"&lt;0.609")</f>
        <v>0</v>
      </c>
      <c r="H45" s="5" t="s">
        <v>60</v>
      </c>
      <c r="I45" s="5">
        <f>COUNTIF(C3:C25,"&lt;0.674")-COUNTIF(C3:C25,"&lt;0.657")</f>
        <v>1</v>
      </c>
    </row>
    <row r="46" spans="3:9">
      <c r="C46" s="5" t="s">
        <v>61</v>
      </c>
      <c r="D46" s="5">
        <f>COUNTIF(C3:C26,"&lt;0.637")-COUNTIF(C3:C26,"&lt;0.623")</f>
        <v>1</v>
      </c>
      <c r="H46" s="5" t="s">
        <v>62</v>
      </c>
      <c r="I46" s="5">
        <f>COUNTIF(C3:C25,"&lt;0.691")-COUNTIF(C3:C25,"&lt;0.674")</f>
        <v>1</v>
      </c>
    </row>
    <row r="47" spans="3:9">
      <c r="C47" s="5" t="s">
        <v>63</v>
      </c>
      <c r="D47" s="5">
        <f>COUNTIF(C3:C26,"&lt;0.651")-COUNTIF(C3:C26,"&lt;0.637")</f>
        <v>0</v>
      </c>
      <c r="H47" s="5" t="s">
        <v>64</v>
      </c>
      <c r="I47" s="5">
        <f>COUNTIF(C3:C25,"&lt;0.708")-COUNTIF(C3:C25,"&lt;0.691")</f>
        <v>1</v>
      </c>
    </row>
    <row r="48" spans="3:9">
      <c r="C48" s="5" t="s">
        <v>65</v>
      </c>
      <c r="D48" s="5">
        <f>COUNTIF(C3:C26,"&lt;0.665")-COUNTIF(C3:C26,"&lt;0.651")</f>
        <v>2</v>
      </c>
      <c r="H48" s="5" t="s">
        <v>66</v>
      </c>
      <c r="I48" s="5">
        <f>COUNTIF(C3:C25,"&lt;0.725")-COUNTIF(C3:C25,"&lt;0.708")</f>
        <v>1</v>
      </c>
    </row>
    <row r="49" spans="3:9">
      <c r="C49" s="5" t="s">
        <v>67</v>
      </c>
      <c r="D49" s="5">
        <f>COUNTIF(C3:C26,"&lt;0.679")-COUNTIF(C3:C26,"&lt;0.665")</f>
        <v>0</v>
      </c>
      <c r="H49" s="5" t="s">
        <v>68</v>
      </c>
      <c r="I49" s="5">
        <f>COUNTIF(C3:C25,"&lt;0.742")-COUNTIF(C3:C25,"&lt;0.725")</f>
        <v>1</v>
      </c>
    </row>
    <row r="50" spans="3:9">
      <c r="C50" s="5" t="s">
        <v>69</v>
      </c>
      <c r="D50" s="5">
        <f>COUNTIF(C3:C26,"&lt;0.693")-COUNTIF(C3:C26,"&lt;0.679")</f>
        <v>1</v>
      </c>
      <c r="H50" s="5" t="s">
        <v>70</v>
      </c>
      <c r="I50" s="5">
        <f>COUNTIF(C3:C25,"&lt;0.759")-COUNTIF(C3:C25,"&lt;0.742")</f>
        <v>1</v>
      </c>
    </row>
    <row r="51" spans="3:9">
      <c r="C51" s="5" t="s">
        <v>71</v>
      </c>
      <c r="D51" s="5">
        <f>COUNTIF(C3:C26,"&lt;0.707")-COUNTIF(C3:C26,"&lt;0.693")</f>
        <v>1</v>
      </c>
      <c r="H51" s="5" t="s">
        <v>72</v>
      </c>
      <c r="I51" s="5">
        <f>COUNTIF(C3:C25,"&lt;0.776")-COUNTIF(C3:C25,"&lt;0.759")</f>
        <v>1</v>
      </c>
    </row>
    <row r="52" spans="3:9">
      <c r="C52" s="5" t="s">
        <v>73</v>
      </c>
      <c r="D52" s="5">
        <f>COUNTIF(C3:C26,"&lt;0.721")-COUNTIF(C3:C26,"&lt;0.707")</f>
        <v>1</v>
      </c>
      <c r="H52" s="5" t="s">
        <v>74</v>
      </c>
      <c r="I52" s="5">
        <f>COUNTIF(C3:C25,"&lt;0.793")-COUNTIF(C3:C25,"&lt;0.776")</f>
        <v>1</v>
      </c>
    </row>
    <row r="53" s="4" customFormat="1" spans="3:9">
      <c r="C53" s="17" t="s">
        <v>75</v>
      </c>
      <c r="D53" s="17">
        <f>COUNTIF(C3:C26,"&lt;0.735")-COUNTIF(C3:C26,"&lt;0.721")</f>
        <v>1</v>
      </c>
      <c r="H53" s="17" t="s">
        <v>76</v>
      </c>
      <c r="I53" s="17">
        <f>COUNTIF(C3:C25,"&lt;0.81")-COUNTIF(C3:C25,"&lt;0.793")</f>
        <v>1</v>
      </c>
    </row>
    <row r="54" spans="3:9">
      <c r="C54" s="5" t="s">
        <v>77</v>
      </c>
      <c r="D54" s="5">
        <f>COUNTIF(C3:C26,"&lt;0.749")-COUNTIF(C3:C26,"&lt;0.735")</f>
        <v>1</v>
      </c>
      <c r="H54" s="5" t="s">
        <v>85</v>
      </c>
      <c r="I54" s="5">
        <f>COUNTIF(C3:C25,"&lt;0.827")-COUNTIF(C3:C25,"&lt;0.81")</f>
        <v>1</v>
      </c>
    </row>
    <row r="55" spans="3:9">
      <c r="C55" s="5" t="s">
        <v>78</v>
      </c>
      <c r="D55" s="5">
        <f>COUNTIF(C3:C26,"&lt;0.763")-COUNTIF(C3:C26,"&lt;0.749")</f>
        <v>1</v>
      </c>
      <c r="H55" s="5" t="s">
        <v>86</v>
      </c>
      <c r="I55" s="5">
        <f>COUNTIF(C3:C25,"&lt;0.844")-COUNTIF(C3:C25,"&lt;0.827")</f>
        <v>1</v>
      </c>
    </row>
    <row r="56" spans="3:9">
      <c r="C56" s="5" t="s">
        <v>79</v>
      </c>
      <c r="D56" s="5">
        <f>COUNTIF(C3:C26,"&lt;0.777")-COUNTIF(C3:C26,"&lt;0.763")</f>
        <v>0</v>
      </c>
      <c r="H56" s="5" t="s">
        <v>87</v>
      </c>
      <c r="I56" s="5">
        <f>COUNTIF(C3:C25,"&lt;0.861")-COUNTIF(C3:C25,"&lt;0.844")</f>
        <v>1</v>
      </c>
    </row>
    <row r="57" spans="3:9">
      <c r="C57" s="5" t="s">
        <v>80</v>
      </c>
      <c r="D57" s="5">
        <f>COUNTIF(C3:C26,"&lt;0.791")-COUNTIF(C3:C26,"&lt;0.777")</f>
        <v>0</v>
      </c>
      <c r="H57" s="5" t="s">
        <v>88</v>
      </c>
      <c r="I57" s="5">
        <f>COUNTIF(C3:C25,"&lt;0.878")-COUNTIF(C3:C25,"&lt;0.861")</f>
        <v>1</v>
      </c>
    </row>
    <row r="58" spans="3:9">
      <c r="C58" s="5" t="s">
        <v>81</v>
      </c>
      <c r="D58" s="5">
        <f>COUNTIF(C3:C26,"&lt;0.805")-COUNTIF(C3:C26,"&lt;0.791")</f>
        <v>3</v>
      </c>
      <c r="H58" s="5" t="s">
        <v>89</v>
      </c>
      <c r="I58" s="5">
        <f>COUNTIF(C3:C25,"&lt;0.895")-COUNTIF(C3:C25,"&lt;0.878")</f>
        <v>1</v>
      </c>
    </row>
    <row r="59" spans="3:9">
      <c r="C59" s="5" t="s">
        <v>82</v>
      </c>
      <c r="D59" s="5">
        <f>COUNTIF(C3:C26,"&lt;0.819")-COUNTIF(C3:C26,"&lt;0.805")</f>
        <v>0</v>
      </c>
      <c r="H59" s="5" t="s">
        <v>90</v>
      </c>
      <c r="I59" s="5">
        <f>COUNTIF(C3:C25,"&lt;0.912")-COUNTIF(C3:C25,"&lt;0.895")</f>
        <v>1</v>
      </c>
    </row>
    <row r="60" spans="3:9">
      <c r="C60" s="5" t="s">
        <v>83</v>
      </c>
      <c r="D60" s="5">
        <f>COUNTIF(C3:C26,"&lt;0.833")-COUNTIF(C3:C26,"&lt;0.819")</f>
        <v>2</v>
      </c>
      <c r="H60" s="5" t="s">
        <v>91</v>
      </c>
      <c r="I60" s="5">
        <f>COUNTIF(C3:C25,"&lt;0.929")-COUNTIF(C3:C25,"&lt;0.912")</f>
        <v>1</v>
      </c>
    </row>
    <row r="61" spans="3:9">
      <c r="C61" s="5" t="s">
        <v>84</v>
      </c>
      <c r="D61" s="5">
        <f>COUNTIF(C3:C25,"&lt;0.847")-COUNTIF(C3:C25,"&lt;0.833")</f>
        <v>0</v>
      </c>
      <c r="H61" s="5" t="s">
        <v>92</v>
      </c>
      <c r="I61" s="5">
        <f>COUNTIF(C3:C25,"&lt;0.946")-COUNTIF(C3:C25,"&lt;0.929")</f>
        <v>1</v>
      </c>
    </row>
    <row r="62" spans="8:9">
      <c r="H62" s="5" t="s">
        <v>93</v>
      </c>
      <c r="I62" s="5">
        <f>COUNTIF(C3:C25,"&lt;0.963")-COUNTIF(C3:C25,"&lt;0.946")</f>
        <v>1</v>
      </c>
    </row>
    <row r="63" spans="8:9">
      <c r="H63" s="5" t="s">
        <v>94</v>
      </c>
      <c r="I63" s="5">
        <f>COUNTIF(C3:C25,"&lt;0.98")-COUNTIF(C3:C25,"&lt;0.963")</f>
        <v>1</v>
      </c>
    </row>
    <row r="64" s="3" customFormat="1" spans="8:9">
      <c r="H64" s="16" t="s">
        <v>95</v>
      </c>
      <c r="I64" s="16">
        <f>COUNTIF(C3:C25,"&lt;0.997")-COUNTIF(C3:C25,"&lt;0.98")</f>
        <v>1</v>
      </c>
    </row>
  </sheetData>
  <pageMargins left="0.75" right="0.75" top="1" bottom="1" header="0.5" footer="0.5"/>
  <headerFooter/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3"/>
  <sheetViews>
    <sheetView topLeftCell="A19" workbookViewId="0">
      <selection activeCell="H41" sqref="H41:I63"/>
    </sheetView>
  </sheetViews>
  <sheetFormatPr defaultColWidth="9" defaultRowHeight="13.5"/>
  <cols>
    <col min="3" max="4" width="18.25" customWidth="1"/>
    <col min="8" max="9" width="18.375" customWidth="1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>
      <c r="A2" s="6">
        <v>19</v>
      </c>
      <c r="B2" s="7">
        <v>19</v>
      </c>
      <c r="C2" s="7">
        <v>0.606020212173462</v>
      </c>
      <c r="D2" s="7">
        <v>0.0171260833740234</v>
      </c>
      <c r="E2" s="7">
        <v>10</v>
      </c>
      <c r="F2" s="7">
        <v>5</v>
      </c>
      <c r="G2" s="7">
        <v>0</v>
      </c>
      <c r="H2" s="7">
        <v>5</v>
      </c>
      <c r="I2" s="7">
        <v>1</v>
      </c>
      <c r="J2" s="7">
        <v>0.666666666666667</v>
      </c>
      <c r="K2" s="7">
        <v>0.8</v>
      </c>
      <c r="L2" s="7">
        <v>0.5</v>
      </c>
      <c r="M2" s="7">
        <v>0.5</v>
      </c>
      <c r="N2" s="7">
        <v>0.75</v>
      </c>
    </row>
    <row r="3" s="3" customFormat="1" spans="1:14">
      <c r="A3" s="22">
        <v>62</v>
      </c>
      <c r="B3" s="23">
        <v>62</v>
      </c>
      <c r="C3" s="23">
        <v>0.626335144042969</v>
      </c>
      <c r="D3" s="23">
        <v>0.0125883817672729</v>
      </c>
      <c r="E3" s="23">
        <v>10</v>
      </c>
      <c r="F3" s="23">
        <v>8</v>
      </c>
      <c r="G3" s="23">
        <v>0</v>
      </c>
      <c r="H3" s="23">
        <v>2</v>
      </c>
      <c r="I3" s="23">
        <v>1</v>
      </c>
      <c r="J3" s="23">
        <v>0.555555555555556</v>
      </c>
      <c r="K3" s="23">
        <v>0.714285714285714</v>
      </c>
      <c r="L3" s="23">
        <v>0.8</v>
      </c>
      <c r="M3" s="23">
        <v>0.2</v>
      </c>
      <c r="N3" s="23">
        <v>0.6</v>
      </c>
    </row>
    <row r="4" s="1" customFormat="1" spans="1:14">
      <c r="A4" s="8">
        <v>3</v>
      </c>
      <c r="B4" s="9">
        <v>3</v>
      </c>
      <c r="C4" s="9">
        <v>0.65697968006134</v>
      </c>
      <c r="D4" s="9">
        <v>0.0191965103149414</v>
      </c>
      <c r="E4" s="9">
        <v>10</v>
      </c>
      <c r="F4" s="9">
        <v>6</v>
      </c>
      <c r="G4" s="9">
        <v>0</v>
      </c>
      <c r="H4" s="9">
        <v>4</v>
      </c>
      <c r="I4" s="9">
        <v>1</v>
      </c>
      <c r="J4" s="9">
        <v>0.625</v>
      </c>
      <c r="K4" s="9">
        <v>0.769230769230769</v>
      </c>
      <c r="L4" s="9">
        <v>0.6</v>
      </c>
      <c r="M4" s="9">
        <v>0.4</v>
      </c>
      <c r="N4" s="9">
        <v>0.7</v>
      </c>
    </row>
    <row r="5" spans="1:14">
      <c r="A5" s="6">
        <v>31</v>
      </c>
      <c r="B5" s="7">
        <v>31</v>
      </c>
      <c r="C5" s="7">
        <v>0.662692546844482</v>
      </c>
      <c r="D5" s="7">
        <v>0.0293089151382446</v>
      </c>
      <c r="E5" s="7">
        <v>10</v>
      </c>
      <c r="F5" s="7">
        <v>6</v>
      </c>
      <c r="G5" s="7">
        <v>0</v>
      </c>
      <c r="H5" s="7">
        <v>4</v>
      </c>
      <c r="I5" s="7">
        <v>1</v>
      </c>
      <c r="J5" s="7">
        <v>0.625</v>
      </c>
      <c r="K5" s="7">
        <v>0.769230769230769</v>
      </c>
      <c r="L5" s="7">
        <v>0.6</v>
      </c>
      <c r="M5" s="7">
        <v>0.4</v>
      </c>
      <c r="N5" s="7">
        <v>0.7</v>
      </c>
    </row>
    <row r="6" s="3" customFormat="1" spans="1:14">
      <c r="A6" s="22">
        <v>11</v>
      </c>
      <c r="B6" s="23">
        <v>11</v>
      </c>
      <c r="C6" s="23">
        <v>0.682506084442139</v>
      </c>
      <c r="D6" s="23">
        <v>0.0313220024108887</v>
      </c>
      <c r="E6" s="23">
        <v>10</v>
      </c>
      <c r="F6" s="23">
        <v>6</v>
      </c>
      <c r="G6" s="23">
        <v>0</v>
      </c>
      <c r="H6" s="23">
        <v>4</v>
      </c>
      <c r="I6" s="23">
        <v>1</v>
      </c>
      <c r="J6" s="23">
        <v>0.625</v>
      </c>
      <c r="K6" s="23">
        <v>0.769230769230769</v>
      </c>
      <c r="L6" s="23">
        <v>0.6</v>
      </c>
      <c r="M6" s="23">
        <v>0.4</v>
      </c>
      <c r="N6" s="23">
        <v>0.7</v>
      </c>
    </row>
    <row r="7" s="2" customFormat="1" spans="1:14">
      <c r="A7" s="10">
        <v>57</v>
      </c>
      <c r="B7" s="11">
        <v>57</v>
      </c>
      <c r="C7" s="11">
        <v>0.703205585479736</v>
      </c>
      <c r="D7" s="11">
        <v>0.0240179300308228</v>
      </c>
      <c r="E7" s="11">
        <v>10</v>
      </c>
      <c r="F7" s="11">
        <v>4</v>
      </c>
      <c r="G7" s="11">
        <v>0</v>
      </c>
      <c r="H7" s="11">
        <v>6</v>
      </c>
      <c r="I7" s="11">
        <v>1</v>
      </c>
      <c r="J7" s="11">
        <v>0.714285714285714</v>
      </c>
      <c r="K7" s="11">
        <v>0.833333333333333</v>
      </c>
      <c r="L7" s="11">
        <v>0.4</v>
      </c>
      <c r="M7" s="11">
        <v>0.6</v>
      </c>
      <c r="N7" s="11">
        <v>0.8</v>
      </c>
    </row>
    <row r="8" s="3" customFormat="1" spans="1:14">
      <c r="A8" s="22">
        <v>84</v>
      </c>
      <c r="B8" s="23">
        <v>84</v>
      </c>
      <c r="C8" s="23">
        <v>0.710006833076477</v>
      </c>
      <c r="D8" s="23">
        <v>0.00908374786376953</v>
      </c>
      <c r="E8" s="23">
        <v>10</v>
      </c>
      <c r="F8" s="23">
        <v>5</v>
      </c>
      <c r="G8" s="23">
        <v>0</v>
      </c>
      <c r="H8" s="23">
        <v>5</v>
      </c>
      <c r="I8" s="23">
        <v>1</v>
      </c>
      <c r="J8" s="23">
        <v>0.666666666666667</v>
      </c>
      <c r="K8" s="23">
        <v>0.8</v>
      </c>
      <c r="L8" s="23">
        <v>0.5</v>
      </c>
      <c r="M8" s="23">
        <v>0.5</v>
      </c>
      <c r="N8" s="23">
        <v>0.75</v>
      </c>
    </row>
    <row r="9" s="2" customFormat="1" spans="1:14">
      <c r="A9" s="10">
        <v>67</v>
      </c>
      <c r="B9" s="11">
        <v>67</v>
      </c>
      <c r="C9" s="11">
        <v>0.726960897445679</v>
      </c>
      <c r="D9" s="11">
        <v>0.0244230031967163</v>
      </c>
      <c r="E9" s="11">
        <v>10</v>
      </c>
      <c r="F9" s="11">
        <v>7</v>
      </c>
      <c r="G9" s="11">
        <v>0</v>
      </c>
      <c r="H9" s="11">
        <v>3</v>
      </c>
      <c r="I9" s="11">
        <v>1</v>
      </c>
      <c r="J9" s="11">
        <v>0.588235294117647</v>
      </c>
      <c r="K9" s="11">
        <v>0.740740740740741</v>
      </c>
      <c r="L9" s="11">
        <v>0.7</v>
      </c>
      <c r="M9" s="11">
        <v>0.3</v>
      </c>
      <c r="N9" s="11">
        <v>0.65</v>
      </c>
    </row>
    <row r="10" s="3" customFormat="1" spans="1:14">
      <c r="A10" s="22">
        <v>65</v>
      </c>
      <c r="B10" s="23">
        <v>65</v>
      </c>
      <c r="C10" s="23">
        <v>0.745096802711487</v>
      </c>
      <c r="D10" s="23">
        <v>0.034243106842041</v>
      </c>
      <c r="E10" s="23">
        <v>10</v>
      </c>
      <c r="F10" s="23">
        <v>4</v>
      </c>
      <c r="G10" s="23">
        <v>0</v>
      </c>
      <c r="H10" s="23">
        <v>6</v>
      </c>
      <c r="I10" s="23">
        <v>1</v>
      </c>
      <c r="J10" s="23">
        <v>0.714285714285714</v>
      </c>
      <c r="K10" s="23">
        <v>0.833333333333333</v>
      </c>
      <c r="L10" s="23">
        <v>0.4</v>
      </c>
      <c r="M10" s="23">
        <v>0.6</v>
      </c>
      <c r="N10" s="23">
        <v>0.8</v>
      </c>
    </row>
    <row r="11" s="2" customFormat="1" spans="1:14">
      <c r="A11" s="10">
        <v>5</v>
      </c>
      <c r="B11" s="11">
        <v>5</v>
      </c>
      <c r="C11" s="11">
        <v>0.759477138519287</v>
      </c>
      <c r="D11" s="11">
        <v>0.0228502750396729</v>
      </c>
      <c r="E11" s="11">
        <v>10</v>
      </c>
      <c r="F11" s="11">
        <v>6</v>
      </c>
      <c r="G11" s="11">
        <v>0</v>
      </c>
      <c r="H11" s="11">
        <v>4</v>
      </c>
      <c r="I11" s="11">
        <v>1</v>
      </c>
      <c r="J11" s="11">
        <v>0.625</v>
      </c>
      <c r="K11" s="11">
        <v>0.769230769230769</v>
      </c>
      <c r="L11" s="11">
        <v>0.6</v>
      </c>
      <c r="M11" s="11">
        <v>0.4</v>
      </c>
      <c r="N11" s="11">
        <v>0.7</v>
      </c>
    </row>
    <row r="12" s="1" customFormat="1" spans="1:14">
      <c r="A12" s="8">
        <v>40</v>
      </c>
      <c r="B12" s="9">
        <v>40</v>
      </c>
      <c r="C12" s="9">
        <v>0.792062044143677</v>
      </c>
      <c r="D12" s="9">
        <v>0.0185079574584961</v>
      </c>
      <c r="E12" s="9">
        <v>10</v>
      </c>
      <c r="F12" s="9">
        <v>5</v>
      </c>
      <c r="G12" s="9">
        <v>0</v>
      </c>
      <c r="H12" s="9">
        <v>5</v>
      </c>
      <c r="I12" s="9">
        <v>1</v>
      </c>
      <c r="J12" s="9">
        <v>0.666666666666667</v>
      </c>
      <c r="K12" s="9">
        <v>0.8</v>
      </c>
      <c r="L12" s="9">
        <v>0.5</v>
      </c>
      <c r="M12" s="9">
        <v>0.5</v>
      </c>
      <c r="N12" s="9">
        <v>0.75</v>
      </c>
    </row>
    <row r="13" s="3" customFormat="1" spans="1:14">
      <c r="A13" s="22">
        <v>17</v>
      </c>
      <c r="B13" s="23">
        <v>17</v>
      </c>
      <c r="C13" s="23">
        <v>0.802490711212158</v>
      </c>
      <c r="D13" s="23">
        <v>0.0230822563171387</v>
      </c>
      <c r="E13" s="23">
        <v>10</v>
      </c>
      <c r="F13" s="23">
        <v>5</v>
      </c>
      <c r="G13" s="23">
        <v>0</v>
      </c>
      <c r="H13" s="23">
        <v>5</v>
      </c>
      <c r="I13" s="23">
        <v>1</v>
      </c>
      <c r="J13" s="23">
        <v>0.666666666666667</v>
      </c>
      <c r="K13" s="23">
        <v>0.8</v>
      </c>
      <c r="L13" s="23">
        <v>0.5</v>
      </c>
      <c r="M13" s="23">
        <v>0.5</v>
      </c>
      <c r="N13" s="23">
        <v>0.75</v>
      </c>
    </row>
    <row r="14" s="1" customFormat="1" spans="1:14">
      <c r="A14" s="8">
        <v>6</v>
      </c>
      <c r="B14" s="9">
        <v>6</v>
      </c>
      <c r="C14" s="9">
        <v>0.825859069824219</v>
      </c>
      <c r="D14" s="9">
        <v>0.0527646541595459</v>
      </c>
      <c r="E14" s="9">
        <v>10</v>
      </c>
      <c r="F14" s="9">
        <v>5</v>
      </c>
      <c r="G14" s="9">
        <v>0</v>
      </c>
      <c r="H14" s="9">
        <v>5</v>
      </c>
      <c r="I14" s="9">
        <v>1</v>
      </c>
      <c r="J14" s="9">
        <v>0.666666666666667</v>
      </c>
      <c r="K14" s="9">
        <v>0.8</v>
      </c>
      <c r="L14" s="9">
        <v>0.5</v>
      </c>
      <c r="M14" s="9">
        <v>0.5</v>
      </c>
      <c r="N14" s="9">
        <v>0.75</v>
      </c>
    </row>
    <row r="15" s="1" customFormat="1" spans="1:14">
      <c r="A15" s="8">
        <v>25</v>
      </c>
      <c r="B15" s="9">
        <v>25</v>
      </c>
      <c r="C15" s="9">
        <v>0.827527761459351</v>
      </c>
      <c r="D15" s="9">
        <v>0.106193423271179</v>
      </c>
      <c r="E15" s="9">
        <v>10</v>
      </c>
      <c r="F15" s="9">
        <v>6</v>
      </c>
      <c r="G15" s="9">
        <v>0</v>
      </c>
      <c r="H15" s="9">
        <v>4</v>
      </c>
      <c r="I15" s="9">
        <v>1</v>
      </c>
      <c r="J15" s="9">
        <v>0.625</v>
      </c>
      <c r="K15" s="9">
        <v>0.769230769230769</v>
      </c>
      <c r="L15" s="9">
        <v>0.6</v>
      </c>
      <c r="M15" s="9">
        <v>0.4</v>
      </c>
      <c r="N15" s="9">
        <v>0.7</v>
      </c>
    </row>
    <row r="16" s="1" customFormat="1" spans="1:14">
      <c r="A16" s="8">
        <v>79</v>
      </c>
      <c r="B16" s="9">
        <v>79</v>
      </c>
      <c r="C16" s="9">
        <v>0.850063800811768</v>
      </c>
      <c r="D16" s="9">
        <v>0.0480085611343384</v>
      </c>
      <c r="E16" s="9">
        <v>10</v>
      </c>
      <c r="F16" s="9">
        <v>2</v>
      </c>
      <c r="G16" s="9">
        <v>0</v>
      </c>
      <c r="H16" s="9">
        <v>8</v>
      </c>
      <c r="I16" s="9">
        <v>1</v>
      </c>
      <c r="J16" s="9">
        <v>0.833333333333333</v>
      </c>
      <c r="K16" s="9">
        <v>0.909090909090909</v>
      </c>
      <c r="L16" s="9">
        <v>0.2</v>
      </c>
      <c r="M16" s="9">
        <v>0.8</v>
      </c>
      <c r="N16" s="9">
        <v>0.9</v>
      </c>
    </row>
    <row r="17" s="2" customFormat="1" spans="1:14">
      <c r="A17" s="10">
        <v>99</v>
      </c>
      <c r="B17" s="11">
        <v>99</v>
      </c>
      <c r="C17" s="11">
        <v>0.862016797065735</v>
      </c>
      <c r="D17" s="11">
        <v>0.0384888648986816</v>
      </c>
      <c r="E17" s="11">
        <v>10</v>
      </c>
      <c r="F17" s="11">
        <v>5</v>
      </c>
      <c r="G17" s="11">
        <v>0</v>
      </c>
      <c r="H17" s="11">
        <v>5</v>
      </c>
      <c r="I17" s="11">
        <v>1</v>
      </c>
      <c r="J17" s="11">
        <v>0.666666666666667</v>
      </c>
      <c r="K17" s="11">
        <v>0.8</v>
      </c>
      <c r="L17" s="11">
        <v>0.5</v>
      </c>
      <c r="M17" s="11">
        <v>0.5</v>
      </c>
      <c r="N17" s="11">
        <v>0.75</v>
      </c>
    </row>
    <row r="18" s="26" customFormat="1" spans="1:14">
      <c r="A18" s="27">
        <v>94</v>
      </c>
      <c r="B18" s="28">
        <v>94</v>
      </c>
      <c r="C18" s="28">
        <v>0.884147644042969</v>
      </c>
      <c r="D18" s="28">
        <v>0.0210639238357544</v>
      </c>
      <c r="E18" s="28">
        <v>10</v>
      </c>
      <c r="F18" s="28">
        <v>6</v>
      </c>
      <c r="G18" s="28">
        <v>0</v>
      </c>
      <c r="H18" s="28">
        <v>4</v>
      </c>
      <c r="I18" s="28">
        <v>1</v>
      </c>
      <c r="J18" s="28">
        <v>0.625</v>
      </c>
      <c r="K18" s="28">
        <v>0.769230769230769</v>
      </c>
      <c r="L18" s="28">
        <v>0.6</v>
      </c>
      <c r="M18" s="28">
        <v>0.4</v>
      </c>
      <c r="N18" s="28">
        <v>0.7</v>
      </c>
    </row>
    <row r="19" s="3" customFormat="1" spans="1:14">
      <c r="A19" s="22">
        <v>93</v>
      </c>
      <c r="B19" s="23">
        <v>93</v>
      </c>
      <c r="C19" s="23">
        <v>0.902466416358948</v>
      </c>
      <c r="D19" s="23">
        <v>0.0377544164657593</v>
      </c>
      <c r="E19" s="23">
        <v>10</v>
      </c>
      <c r="F19" s="23">
        <v>4</v>
      </c>
      <c r="G19" s="23">
        <v>0</v>
      </c>
      <c r="H19" s="23">
        <v>6</v>
      </c>
      <c r="I19" s="23">
        <v>1</v>
      </c>
      <c r="J19" s="23">
        <v>0.714285714285714</v>
      </c>
      <c r="K19" s="23">
        <v>0.833333333333333</v>
      </c>
      <c r="L19" s="23">
        <v>0.4</v>
      </c>
      <c r="M19" s="23">
        <v>0.6</v>
      </c>
      <c r="N19" s="23">
        <v>0.8</v>
      </c>
    </row>
    <row r="20" s="2" customFormat="1" spans="1:14">
      <c r="A20" s="10">
        <v>30</v>
      </c>
      <c r="B20" s="11">
        <v>30</v>
      </c>
      <c r="C20" s="11">
        <v>0.924483895301819</v>
      </c>
      <c r="D20" s="11">
        <v>0.00849044322967529</v>
      </c>
      <c r="E20" s="11">
        <v>10</v>
      </c>
      <c r="F20" s="11">
        <v>8</v>
      </c>
      <c r="G20" s="11">
        <v>0</v>
      </c>
      <c r="H20" s="11">
        <v>2</v>
      </c>
      <c r="I20" s="11">
        <v>1</v>
      </c>
      <c r="J20" s="11">
        <v>0.555555555555556</v>
      </c>
      <c r="K20" s="11">
        <v>0.714285714285714</v>
      </c>
      <c r="L20" s="11">
        <v>0.8</v>
      </c>
      <c r="M20" s="11">
        <v>0.2</v>
      </c>
      <c r="N20" s="11">
        <v>0.6</v>
      </c>
    </row>
    <row r="21" s="21" customFormat="1" spans="1:14">
      <c r="A21" s="24">
        <v>10</v>
      </c>
      <c r="B21" s="25">
        <v>10</v>
      </c>
      <c r="C21" s="25">
        <v>0.942210555076599</v>
      </c>
      <c r="D21" s="25">
        <v>0.160889387130737</v>
      </c>
      <c r="E21" s="25">
        <v>10</v>
      </c>
      <c r="F21" s="25">
        <v>4</v>
      </c>
      <c r="G21" s="25">
        <v>0</v>
      </c>
      <c r="H21" s="25">
        <v>6</v>
      </c>
      <c r="I21" s="25">
        <v>1</v>
      </c>
      <c r="J21" s="25">
        <v>0.714285714285714</v>
      </c>
      <c r="K21" s="25">
        <v>0.833333333333333</v>
      </c>
      <c r="L21" s="25">
        <v>0.4</v>
      </c>
      <c r="M21" s="25">
        <v>0.6</v>
      </c>
      <c r="N21" s="25">
        <v>0.8</v>
      </c>
    </row>
    <row r="22" s="29" customFormat="1" spans="1:14">
      <c r="A22" s="30">
        <v>60</v>
      </c>
      <c r="B22" s="31">
        <v>60</v>
      </c>
      <c r="C22" s="31">
        <v>0.950549483299255</v>
      </c>
      <c r="D22" s="31">
        <v>0.064454197883606</v>
      </c>
      <c r="E22" s="31">
        <v>10</v>
      </c>
      <c r="F22" s="31">
        <v>2</v>
      </c>
      <c r="G22" s="31">
        <v>0</v>
      </c>
      <c r="H22" s="31">
        <v>8</v>
      </c>
      <c r="I22" s="31">
        <v>1</v>
      </c>
      <c r="J22" s="31">
        <v>0.833333333333333</v>
      </c>
      <c r="K22" s="31">
        <v>0.909090909090909</v>
      </c>
      <c r="L22" s="31">
        <v>0.2</v>
      </c>
      <c r="M22" s="31">
        <v>0.8</v>
      </c>
      <c r="N22" s="31">
        <v>0.9</v>
      </c>
    </row>
    <row r="23" s="3" customFormat="1" spans="1:14">
      <c r="A23" s="22">
        <v>33</v>
      </c>
      <c r="B23" s="23">
        <v>33</v>
      </c>
      <c r="C23" s="23">
        <v>0.972739696502686</v>
      </c>
      <c r="D23" s="23">
        <v>0.0680270195007324</v>
      </c>
      <c r="E23" s="23">
        <v>10</v>
      </c>
      <c r="F23" s="23">
        <v>7</v>
      </c>
      <c r="G23" s="23">
        <v>0</v>
      </c>
      <c r="H23" s="23">
        <v>3</v>
      </c>
      <c r="I23" s="23">
        <v>1</v>
      </c>
      <c r="J23" s="23">
        <v>0.588235294117647</v>
      </c>
      <c r="K23" s="23">
        <v>0.740740740740741</v>
      </c>
      <c r="L23" s="23">
        <v>0.7</v>
      </c>
      <c r="M23" s="23">
        <v>0.3</v>
      </c>
      <c r="N23" s="23">
        <v>0.65</v>
      </c>
    </row>
    <row r="24" s="3" customFormat="1" spans="1:14">
      <c r="A24" s="22">
        <v>66</v>
      </c>
      <c r="B24" s="23">
        <v>66</v>
      </c>
      <c r="C24" s="23">
        <v>0.985759258270264</v>
      </c>
      <c r="D24" s="23">
        <v>0.142184734344482</v>
      </c>
      <c r="E24" s="23">
        <v>10</v>
      </c>
      <c r="F24" s="23">
        <v>6</v>
      </c>
      <c r="G24" s="23">
        <v>0</v>
      </c>
      <c r="H24" s="23">
        <v>4</v>
      </c>
      <c r="I24" s="23">
        <v>1</v>
      </c>
      <c r="J24" s="23">
        <v>0.625</v>
      </c>
      <c r="K24" s="23">
        <v>0.769230769230769</v>
      </c>
      <c r="L24" s="23">
        <v>0.6</v>
      </c>
      <c r="M24" s="23">
        <v>0.4</v>
      </c>
      <c r="N24" s="23">
        <v>0.7</v>
      </c>
    </row>
    <row r="25" spans="3:14">
      <c r="C25" s="5">
        <f>AVERAGE(C2:C24)</f>
        <v>0.8000720894855</v>
      </c>
      <c r="D25" s="5">
        <f>AVERAGE(D2:D24)</f>
        <v>0.0440899911134139</v>
      </c>
      <c r="J25" s="5">
        <f t="shared" ref="J25:N25" si="0">AVERAGE(J2:J24)</f>
        <v>0.660277879267649</v>
      </c>
      <c r="K25" s="5">
        <f t="shared" si="0"/>
        <v>0.793312323747106</v>
      </c>
      <c r="L25" s="5">
        <f t="shared" si="0"/>
        <v>0.530434782608696</v>
      </c>
      <c r="M25" s="5">
        <f t="shared" si="0"/>
        <v>0.469565217391304</v>
      </c>
      <c r="N25" s="5">
        <f t="shared" si="0"/>
        <v>0.734782608695652</v>
      </c>
    </row>
    <row r="27" spans="3:12">
      <c r="C27" s="12" t="s">
        <v>13</v>
      </c>
      <c r="D27" s="5" t="s">
        <v>14</v>
      </c>
      <c r="E27" s="5"/>
      <c r="H27" s="12" t="s">
        <v>13</v>
      </c>
      <c r="I27" s="5" t="s">
        <v>14</v>
      </c>
      <c r="J27" s="13" t="s">
        <v>26</v>
      </c>
      <c r="K27" s="14"/>
      <c r="L27" s="14"/>
    </row>
    <row r="28" s="14" customFormat="1" spans="3:10">
      <c r="C28" s="13" t="s">
        <v>27</v>
      </c>
      <c r="D28" s="13">
        <f>COUNTIF(C2:C24,"&lt;0.399")-COUNTIF(C2:C24,"&lt;0.385")</f>
        <v>0</v>
      </c>
      <c r="E28" s="13"/>
      <c r="H28" s="13" t="s">
        <v>28</v>
      </c>
      <c r="I28" s="13">
        <f>COUNTIF(C2:C24,"&lt;0.402")-COUNTIF(C2:C24,"&lt;0.385")</f>
        <v>0</v>
      </c>
      <c r="J28" s="15"/>
    </row>
    <row r="29" spans="3:13">
      <c r="C29" s="5" t="s">
        <v>29</v>
      </c>
      <c r="D29" s="5">
        <f>COUNTIF(C2:C24,"&lt;0.413")-COUNTIF(C2:C24,"&lt;0.399")</f>
        <v>0</v>
      </c>
      <c r="E29" s="5"/>
      <c r="H29" s="5" t="s">
        <v>30</v>
      </c>
      <c r="I29" s="5">
        <f>COUNTIF(C2:C24,"&lt;0.419")-COUNTIF(C2:C24,"&lt;0.402")</f>
        <v>0</v>
      </c>
      <c r="J29" s="15">
        <v>0.04</v>
      </c>
      <c r="K29" s="14">
        <v>-20</v>
      </c>
      <c r="L29" s="14">
        <v>480</v>
      </c>
      <c r="M29" s="14">
        <v>24</v>
      </c>
    </row>
    <row r="30" s="14" customFormat="1" spans="3:13">
      <c r="C30" s="13" t="s">
        <v>31</v>
      </c>
      <c r="D30" s="13">
        <f>COUNTIF(C2:C24,"&lt;0.427")-COUNTIF(C2:C24,"&lt;0.413")</f>
        <v>0</v>
      </c>
      <c r="E30" s="13">
        <v>3</v>
      </c>
      <c r="F30" s="13">
        <v>2</v>
      </c>
      <c r="H30" s="13" t="s">
        <v>32</v>
      </c>
      <c r="I30" s="13">
        <f>COUNTIF(C2:C24,"&lt;0.436")-COUNTIF(C2:C24,"&lt;0.419")</f>
        <v>0</v>
      </c>
      <c r="J30" s="15">
        <v>0.08</v>
      </c>
      <c r="K30" s="14">
        <v>-40</v>
      </c>
      <c r="L30" s="14">
        <v>460</v>
      </c>
      <c r="M30" s="14">
        <v>23</v>
      </c>
    </row>
    <row r="31" s="14" customFormat="1" spans="3:13">
      <c r="C31" s="13" t="s">
        <v>33</v>
      </c>
      <c r="D31" s="13">
        <f>COUNTIF(C2:C24,"&lt;0.441")-COUNTIF(C2:C24,"&lt;0.427")</f>
        <v>0</v>
      </c>
      <c r="E31" s="13">
        <v>5</v>
      </c>
      <c r="F31" s="13">
        <v>5</v>
      </c>
      <c r="H31" s="13" t="s">
        <v>34</v>
      </c>
      <c r="I31" s="13">
        <f>COUNTIF(C2:C24,"&lt;0.453")-COUNTIF(C2:C24,"&lt;0.436")</f>
        <v>0</v>
      </c>
      <c r="J31" s="15">
        <v>0.12</v>
      </c>
      <c r="K31" s="14">
        <v>-60</v>
      </c>
      <c r="L31" s="14">
        <v>440</v>
      </c>
      <c r="M31" s="14">
        <v>22</v>
      </c>
    </row>
    <row r="32" s="14" customFormat="1" spans="3:13">
      <c r="C32" s="13" t="s">
        <v>35</v>
      </c>
      <c r="D32" s="13">
        <f>COUNTIF(C2:C24,"&lt;0.455")-COUNTIF(C2:C24,"&lt;0.441")</f>
        <v>0</v>
      </c>
      <c r="E32" s="13">
        <v>9</v>
      </c>
      <c r="F32" s="13">
        <v>7</v>
      </c>
      <c r="H32" s="13" t="s">
        <v>36</v>
      </c>
      <c r="I32" s="13">
        <f>COUNTIF(C2:C24,"&lt;0.47")-COUNTIF(C2:C24,"&lt;0.453")</f>
        <v>0</v>
      </c>
      <c r="J32" s="15">
        <v>0.16</v>
      </c>
      <c r="K32" s="18">
        <v>-80</v>
      </c>
      <c r="L32" s="18">
        <v>420</v>
      </c>
      <c r="M32" s="14">
        <v>21</v>
      </c>
    </row>
    <row r="33" s="14" customFormat="1" spans="3:9">
      <c r="C33" s="13" t="s">
        <v>37</v>
      </c>
      <c r="D33" s="13">
        <f>COUNTIF(C2:C24,"&lt;0.469")-COUNTIF(C2:C24,"&lt;0.455")</f>
        <v>0</v>
      </c>
      <c r="E33" s="13">
        <v>5</v>
      </c>
      <c r="F33" s="13">
        <v>5</v>
      </c>
      <c r="H33" s="13" t="s">
        <v>38</v>
      </c>
      <c r="I33" s="13">
        <f>COUNTIF(C2:C24,"&lt;0.487")-COUNTIF(C2:C24,"&lt;0.47")</f>
        <v>0</v>
      </c>
    </row>
    <row r="34" s="14" customFormat="1" spans="3:9">
      <c r="C34" s="13" t="s">
        <v>39</v>
      </c>
      <c r="D34" s="13">
        <f>COUNTIF(C2:C24,"&lt;0.483")-COUNTIF(C2:C24,"&lt;0.469")</f>
        <v>0</v>
      </c>
      <c r="E34" s="13">
        <v>3</v>
      </c>
      <c r="F34" s="13">
        <v>2</v>
      </c>
      <c r="H34" s="13" t="s">
        <v>40</v>
      </c>
      <c r="I34" s="13">
        <f>COUNTIF(C2:C24,"&lt;0.504")-COUNTIF(C2:C24,"&lt;0.487")</f>
        <v>0</v>
      </c>
    </row>
    <row r="35" spans="3:11">
      <c r="C35" s="5" t="s">
        <v>41</v>
      </c>
      <c r="D35" s="5">
        <f>COUNTIF(C2:C24,"&lt;0.497")-COUNTIF(C2:C24,"&lt;0.483")</f>
        <v>0</v>
      </c>
      <c r="E35" s="5"/>
      <c r="H35" s="5" t="s">
        <v>42</v>
      </c>
      <c r="I35" s="5">
        <f>COUNTIF(C2:C24,"&lt;0.521")-COUNTIF(C2:C24,"&lt;0.504")</f>
        <v>0</v>
      </c>
      <c r="J35" s="5">
        <v>0.57</v>
      </c>
      <c r="K35" s="5">
        <v>0.041</v>
      </c>
    </row>
    <row r="36" spans="3:11">
      <c r="C36" s="5" t="s">
        <v>43</v>
      </c>
      <c r="D36" s="5">
        <f>COUNTIF(C2:C24,"&lt;0.511")-COUNTIF(C2:C24,"&lt;0.497")</f>
        <v>0</v>
      </c>
      <c r="E36" s="5"/>
      <c r="H36" s="5" t="s">
        <v>44</v>
      </c>
      <c r="I36" s="5">
        <f>COUNTIF(C2:C24,"&lt;0.538")-COUNTIF(C2:C24,"&lt;0.521")</f>
        <v>0</v>
      </c>
      <c r="J36" s="5">
        <v>0.725</v>
      </c>
      <c r="K36" s="5">
        <v>0.076</v>
      </c>
    </row>
    <row r="37" spans="3:11">
      <c r="C37" s="5" t="s">
        <v>45</v>
      </c>
      <c r="D37" s="5">
        <f>COUNTIF(C2:C24,"&lt;0.525")-COUNTIF(C2:C24,"&lt;0.511")</f>
        <v>0</v>
      </c>
      <c r="E37" s="5"/>
      <c r="H37" s="5" t="s">
        <v>46</v>
      </c>
      <c r="I37" s="5">
        <f>COUNTIF(C2:C24,"&lt;0.555")-COUNTIF(C2:C24,"&lt;0.538")</f>
        <v>0</v>
      </c>
      <c r="J37" s="5">
        <v>0.801</v>
      </c>
      <c r="K37" s="5">
        <v>0.094</v>
      </c>
    </row>
    <row r="38" spans="3:9">
      <c r="C38" s="5" t="s">
        <v>47</v>
      </c>
      <c r="D38" s="5">
        <f>COUNTIF(C2:C24,"&lt;0.539")-COUNTIF(C2:C24,"&lt;0.525")</f>
        <v>0</v>
      </c>
      <c r="E38" s="5"/>
      <c r="H38" s="5" t="s">
        <v>48</v>
      </c>
      <c r="I38" s="5">
        <f>COUNTIF(C2:C24,"&lt;0.572")-COUNTIF(C2:C24,"&lt;0.555")</f>
        <v>0</v>
      </c>
    </row>
    <row r="39" spans="3:9">
      <c r="C39" s="5" t="s">
        <v>49</v>
      </c>
      <c r="D39" s="5">
        <f>COUNTIF(C2:C25,"&lt;0.553")-COUNTIF(C2:C25,"&lt;0.539")</f>
        <v>0</v>
      </c>
      <c r="H39" s="5" t="s">
        <v>50</v>
      </c>
      <c r="I39" s="5">
        <f>COUNTIF(C2:C24,"&lt;0.589")-COUNTIF(C2:C24,"&lt;0.572")</f>
        <v>0</v>
      </c>
    </row>
    <row r="40" spans="3:9">
      <c r="C40" s="5" t="s">
        <v>51</v>
      </c>
      <c r="D40" s="5">
        <f>COUNTIF(C2:C25,"&lt;0.567")-COUNTIF(C2:C25,"&lt;0.553")</f>
        <v>0</v>
      </c>
      <c r="H40" s="5" t="s">
        <v>52</v>
      </c>
      <c r="I40" s="5">
        <f>COUNTIF(C2:C24,"&lt;0.606")-COUNTIF(C2:C24,"&lt;0.589")</f>
        <v>0</v>
      </c>
    </row>
    <row r="41" s="3" customFormat="1" spans="3:9">
      <c r="C41" s="16" t="s">
        <v>53</v>
      </c>
      <c r="D41" s="16">
        <f>COUNTIF(C2:C25,"&lt;0.581")-COUNTIF(C2:C25,"&lt;0.567")</f>
        <v>0</v>
      </c>
      <c r="H41" s="16" t="s">
        <v>54</v>
      </c>
      <c r="I41" s="16">
        <f>COUNTIF(C2:C24,"&lt;0.623")-COUNTIF(C2:C24,"&lt;0.606")</f>
        <v>1</v>
      </c>
    </row>
    <row r="42" spans="3:9">
      <c r="C42" s="5" t="s">
        <v>55</v>
      </c>
      <c r="D42" s="5">
        <f>COUNTIF(C2:C25,"&lt;0.595")-COUNTIF(C2:C25,"&lt;0.581")</f>
        <v>0</v>
      </c>
      <c r="H42" s="5" t="s">
        <v>56</v>
      </c>
      <c r="I42" s="5">
        <f>COUNTIF(C2:C24,"&lt;0.64")-COUNTIF(C2:C24,"&lt;0.623")</f>
        <v>1</v>
      </c>
    </row>
    <row r="43" spans="3:9">
      <c r="C43" s="5" t="s">
        <v>57</v>
      </c>
      <c r="D43" s="5">
        <f>COUNTIF(C2:C25,"&lt;0.609")-COUNTIF(C2:C25,"&lt;0.595")</f>
        <v>1</v>
      </c>
      <c r="H43" s="5" t="s">
        <v>58</v>
      </c>
      <c r="I43" s="5">
        <f>COUNTIF(C2:C24,"&lt;0.657")-COUNTIF(C2:C24,"&lt;0.64")</f>
        <v>1</v>
      </c>
    </row>
    <row r="44" spans="3:9">
      <c r="C44" s="5" t="s">
        <v>59</v>
      </c>
      <c r="D44" s="5">
        <f>COUNTIF(C2:C25,"&lt;0.623")-COUNTIF(C2:C25,"&lt;0.609")</f>
        <v>0</v>
      </c>
      <c r="H44" s="5" t="s">
        <v>60</v>
      </c>
      <c r="I44" s="5">
        <f>COUNTIF(C2:C24,"&lt;0.674")-COUNTIF(C2:C24,"&lt;0.657")</f>
        <v>1</v>
      </c>
    </row>
    <row r="45" spans="3:9">
      <c r="C45" s="5" t="s">
        <v>61</v>
      </c>
      <c r="D45" s="5">
        <f>COUNTIF(C2:C25,"&lt;0.637")-COUNTIF(C2:C25,"&lt;0.623")</f>
        <v>1</v>
      </c>
      <c r="H45" s="5" t="s">
        <v>62</v>
      </c>
      <c r="I45" s="5">
        <f>COUNTIF(C2:C24,"&lt;0.691")-COUNTIF(C2:C24,"&lt;0.674")</f>
        <v>1</v>
      </c>
    </row>
    <row r="46" spans="3:9">
      <c r="C46" s="5" t="s">
        <v>63</v>
      </c>
      <c r="D46" s="5">
        <f>COUNTIF(C2:C25,"&lt;0.651")-COUNTIF(C2:C25,"&lt;0.637")</f>
        <v>0</v>
      </c>
      <c r="H46" s="5" t="s">
        <v>64</v>
      </c>
      <c r="I46" s="5">
        <f>COUNTIF(C2:C24,"&lt;0.708")-COUNTIF(C2:C24,"&lt;0.691")</f>
        <v>1</v>
      </c>
    </row>
    <row r="47" spans="3:9">
      <c r="C47" s="5" t="s">
        <v>65</v>
      </c>
      <c r="D47" s="5">
        <f>COUNTIF(C2:C25,"&lt;0.665")-COUNTIF(C2:C25,"&lt;0.651")</f>
        <v>2</v>
      </c>
      <c r="H47" s="5" t="s">
        <v>66</v>
      </c>
      <c r="I47" s="5">
        <f>COUNTIF(C2:C24,"&lt;0.725")-COUNTIF(C2:C24,"&lt;0.708")</f>
        <v>1</v>
      </c>
    </row>
    <row r="48" spans="3:9">
      <c r="C48" s="5" t="s">
        <v>67</v>
      </c>
      <c r="D48" s="5">
        <f>COUNTIF(C2:C25,"&lt;0.679")-COUNTIF(C2:C25,"&lt;0.665")</f>
        <v>0</v>
      </c>
      <c r="H48" s="5" t="s">
        <v>68</v>
      </c>
      <c r="I48" s="5">
        <f>COUNTIF(C2:C24,"&lt;0.742")-COUNTIF(C2:C24,"&lt;0.725")</f>
        <v>1</v>
      </c>
    </row>
    <row r="49" spans="3:9">
      <c r="C49" s="5" t="s">
        <v>69</v>
      </c>
      <c r="D49" s="5">
        <f>COUNTIF(C2:C25,"&lt;0.693")-COUNTIF(C2:C25,"&lt;0.679")</f>
        <v>1</v>
      </c>
      <c r="H49" s="5" t="s">
        <v>70</v>
      </c>
      <c r="I49" s="5">
        <f>COUNTIF(C2:C24,"&lt;0.759")-COUNTIF(C2:C24,"&lt;0.742")</f>
        <v>1</v>
      </c>
    </row>
    <row r="50" spans="3:9">
      <c r="C50" s="5" t="s">
        <v>71</v>
      </c>
      <c r="D50" s="5">
        <f>COUNTIF(C2:C25,"&lt;0.707")-COUNTIF(C2:C25,"&lt;0.693")</f>
        <v>1</v>
      </c>
      <c r="H50" s="5" t="s">
        <v>72</v>
      </c>
      <c r="I50" s="5">
        <f>COUNTIF(C2:C24,"&lt;0.776")-COUNTIF(C2:C24,"&lt;0.759")</f>
        <v>1</v>
      </c>
    </row>
    <row r="51" spans="3:9">
      <c r="C51" s="5" t="s">
        <v>73</v>
      </c>
      <c r="D51" s="5">
        <f>COUNTIF(C2:C25,"&lt;0.721")-COUNTIF(C2:C25,"&lt;0.707")</f>
        <v>1</v>
      </c>
      <c r="H51" s="5" t="s">
        <v>74</v>
      </c>
      <c r="I51" s="5">
        <f>COUNTIF(C2:C24,"&lt;0.793")-COUNTIF(C2:C24,"&lt;0.776")</f>
        <v>1</v>
      </c>
    </row>
    <row r="52" s="4" customFormat="1" spans="3:9">
      <c r="C52" s="17" t="s">
        <v>75</v>
      </c>
      <c r="D52" s="17">
        <f>COUNTIF(C2:C25,"&lt;0.735")-COUNTIF(C2:C25,"&lt;0.721")</f>
        <v>1</v>
      </c>
      <c r="H52" s="17" t="s">
        <v>76</v>
      </c>
      <c r="I52" s="17">
        <f>COUNTIF(C2:C24,"&lt;0.81")-COUNTIF(C2:C24,"&lt;0.793")</f>
        <v>1</v>
      </c>
    </row>
    <row r="53" spans="3:9">
      <c r="C53" s="5" t="s">
        <v>77</v>
      </c>
      <c r="D53" s="5">
        <f>COUNTIF(C2:C25,"&lt;0.749")-COUNTIF(C2:C25,"&lt;0.735")</f>
        <v>1</v>
      </c>
      <c r="H53" s="5" t="s">
        <v>85</v>
      </c>
      <c r="I53" s="5">
        <f>COUNTIF(C2:C24,"&lt;0.827")-COUNTIF(C2:C24,"&lt;0.81")</f>
        <v>1</v>
      </c>
    </row>
    <row r="54" spans="3:9">
      <c r="C54" s="5" t="s">
        <v>78</v>
      </c>
      <c r="D54" s="5">
        <f>COUNTIF(C2:C25,"&lt;0.763")-COUNTIF(C2:C25,"&lt;0.749")</f>
        <v>1</v>
      </c>
      <c r="H54" s="5" t="s">
        <v>86</v>
      </c>
      <c r="I54" s="5">
        <f>COUNTIF(C2:C24,"&lt;0.844")-COUNTIF(C2:C24,"&lt;0.827")</f>
        <v>1</v>
      </c>
    </row>
    <row r="55" spans="3:9">
      <c r="C55" s="5" t="s">
        <v>79</v>
      </c>
      <c r="D55" s="5">
        <f>COUNTIF(C2:C25,"&lt;0.777")-COUNTIF(C2:C25,"&lt;0.763")</f>
        <v>0</v>
      </c>
      <c r="H55" s="5" t="s">
        <v>87</v>
      </c>
      <c r="I55" s="5">
        <f>COUNTIF(C2:C24,"&lt;0.861")-COUNTIF(C2:C24,"&lt;0.844")</f>
        <v>1</v>
      </c>
    </row>
    <row r="56" spans="3:9">
      <c r="C56" s="5" t="s">
        <v>80</v>
      </c>
      <c r="D56" s="5">
        <f>COUNTIF(C2:C25,"&lt;0.791")-COUNTIF(C2:C25,"&lt;0.777")</f>
        <v>0</v>
      </c>
      <c r="H56" s="5" t="s">
        <v>88</v>
      </c>
      <c r="I56" s="5">
        <f>COUNTIF(C2:C24,"&lt;0.878")-COUNTIF(C2:C24,"&lt;0.861")</f>
        <v>1</v>
      </c>
    </row>
    <row r="57" spans="3:9">
      <c r="C57" s="5" t="s">
        <v>81</v>
      </c>
      <c r="D57" s="5">
        <f>COUNTIF(C2:C25,"&lt;0.805")-COUNTIF(C2:C25,"&lt;0.791")</f>
        <v>3</v>
      </c>
      <c r="H57" s="5" t="s">
        <v>89</v>
      </c>
      <c r="I57" s="5">
        <f>COUNTIF(C2:C24,"&lt;0.895")-COUNTIF(C2:C24,"&lt;0.878")</f>
        <v>1</v>
      </c>
    </row>
    <row r="58" spans="3:9">
      <c r="C58" s="5" t="s">
        <v>82</v>
      </c>
      <c r="D58" s="5">
        <f>COUNTIF(C2:C25,"&lt;0.819")-COUNTIF(C2:C25,"&lt;0.805")</f>
        <v>0</v>
      </c>
      <c r="H58" s="5" t="s">
        <v>90</v>
      </c>
      <c r="I58" s="5">
        <f>COUNTIF(C2:C24,"&lt;0.912")-COUNTIF(C2:C24,"&lt;0.895")</f>
        <v>1</v>
      </c>
    </row>
    <row r="59" spans="3:9">
      <c r="C59" s="5" t="s">
        <v>83</v>
      </c>
      <c r="D59" s="5">
        <f>COUNTIF(C2:C25,"&lt;0.833")-COUNTIF(C2:C25,"&lt;0.819")</f>
        <v>2</v>
      </c>
      <c r="H59" s="5" t="s">
        <v>91</v>
      </c>
      <c r="I59" s="5">
        <f>COUNTIF(C2:C24,"&lt;0.929")-COUNTIF(C2:C24,"&lt;0.912")</f>
        <v>1</v>
      </c>
    </row>
    <row r="60" spans="3:9">
      <c r="C60" s="5" t="s">
        <v>84</v>
      </c>
      <c r="D60" s="5">
        <f>COUNTIF(C2:C24,"&lt;0.847")-COUNTIF(C2:C24,"&lt;0.833")</f>
        <v>0</v>
      </c>
      <c r="H60" s="5" t="s">
        <v>92</v>
      </c>
      <c r="I60" s="5">
        <f>COUNTIF(C2:C24,"&lt;0.946")-COUNTIF(C2:C24,"&lt;0.929")</f>
        <v>1</v>
      </c>
    </row>
    <row r="61" spans="8:9">
      <c r="H61" s="5" t="s">
        <v>93</v>
      </c>
      <c r="I61" s="5">
        <f>COUNTIF(C2:C24,"&lt;0.963")-COUNTIF(C2:C24,"&lt;0.946")</f>
        <v>1</v>
      </c>
    </row>
    <row r="62" spans="8:9">
      <c r="H62" s="5" t="s">
        <v>94</v>
      </c>
      <c r="I62" s="5">
        <f>COUNTIF(C2:C24,"&lt;0.98")-COUNTIF(C2:C24,"&lt;0.963")</f>
        <v>1</v>
      </c>
    </row>
    <row r="63" s="3" customFormat="1" spans="8:9">
      <c r="H63" s="16" t="s">
        <v>95</v>
      </c>
      <c r="I63" s="16">
        <f>COUNTIF(C2:C24,"&lt;0.997")-COUNTIF(C2:C24,"&lt;0.98")</f>
        <v>1</v>
      </c>
    </row>
  </sheetData>
  <pageMargins left="0.75" right="0.75" top="1" bottom="1" header="0.5" footer="0.5"/>
  <headerFooter/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2"/>
  <sheetViews>
    <sheetView topLeftCell="A19" workbookViewId="0">
      <selection activeCell="H40" sqref="H40:I61"/>
    </sheetView>
  </sheetViews>
  <sheetFormatPr defaultColWidth="9" defaultRowHeight="13.5"/>
  <cols>
    <col min="3" max="4" width="18.375" customWidth="1"/>
    <col min="8" max="9" width="19.25" customWidth="1"/>
    <col min="10" max="14" width="12.625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>
      <c r="A2" s="6">
        <v>19</v>
      </c>
      <c r="B2" s="7">
        <v>19</v>
      </c>
      <c r="C2" s="7">
        <v>0.606020212173462</v>
      </c>
      <c r="D2" s="7">
        <v>0.0171260833740234</v>
      </c>
      <c r="E2" s="7">
        <v>10</v>
      </c>
      <c r="F2" s="7">
        <v>5</v>
      </c>
      <c r="G2" s="7">
        <v>0</v>
      </c>
      <c r="H2" s="7">
        <v>5</v>
      </c>
      <c r="I2" s="7">
        <v>1</v>
      </c>
      <c r="J2" s="7">
        <v>0.666666666666667</v>
      </c>
      <c r="K2" s="7">
        <v>0.8</v>
      </c>
      <c r="L2" s="7">
        <v>0.5</v>
      </c>
      <c r="M2" s="7">
        <v>0.5</v>
      </c>
      <c r="N2" s="7">
        <v>0.75</v>
      </c>
    </row>
    <row r="3" s="3" customFormat="1" spans="1:14">
      <c r="A3" s="22">
        <v>62</v>
      </c>
      <c r="B3" s="23">
        <v>62</v>
      </c>
      <c r="C3" s="23">
        <v>0.626335144042969</v>
      </c>
      <c r="D3" s="23">
        <v>0.0125883817672729</v>
      </c>
      <c r="E3" s="23">
        <v>10</v>
      </c>
      <c r="F3" s="23">
        <v>8</v>
      </c>
      <c r="G3" s="23">
        <v>0</v>
      </c>
      <c r="H3" s="23">
        <v>2</v>
      </c>
      <c r="I3" s="23">
        <v>1</v>
      </c>
      <c r="J3" s="23">
        <v>0.555555555555556</v>
      </c>
      <c r="K3" s="23">
        <v>0.714285714285714</v>
      </c>
      <c r="L3" s="23">
        <v>0.8</v>
      </c>
      <c r="M3" s="23">
        <v>0.2</v>
      </c>
      <c r="N3" s="23">
        <v>0.6</v>
      </c>
    </row>
    <row r="4" s="1" customFormat="1" spans="1:14">
      <c r="A4" s="8">
        <v>3</v>
      </c>
      <c r="B4" s="9">
        <v>3</v>
      </c>
      <c r="C4" s="9">
        <v>0.65697968006134</v>
      </c>
      <c r="D4" s="9">
        <v>0.0191965103149414</v>
      </c>
      <c r="E4" s="9">
        <v>10</v>
      </c>
      <c r="F4" s="9">
        <v>6</v>
      </c>
      <c r="G4" s="9">
        <v>0</v>
      </c>
      <c r="H4" s="9">
        <v>4</v>
      </c>
      <c r="I4" s="9">
        <v>1</v>
      </c>
      <c r="J4" s="9">
        <v>0.625</v>
      </c>
      <c r="K4" s="9">
        <v>0.769230769230769</v>
      </c>
      <c r="L4" s="9">
        <v>0.6</v>
      </c>
      <c r="M4" s="9">
        <v>0.4</v>
      </c>
      <c r="N4" s="9">
        <v>0.7</v>
      </c>
    </row>
    <row r="5" spans="1:14">
      <c r="A5" s="6">
        <v>31</v>
      </c>
      <c r="B5" s="7">
        <v>31</v>
      </c>
      <c r="C5" s="7">
        <v>0.662692546844482</v>
      </c>
      <c r="D5" s="7">
        <v>0.0293089151382446</v>
      </c>
      <c r="E5" s="7">
        <v>10</v>
      </c>
      <c r="F5" s="7">
        <v>6</v>
      </c>
      <c r="G5" s="7">
        <v>0</v>
      </c>
      <c r="H5" s="7">
        <v>4</v>
      </c>
      <c r="I5" s="7">
        <v>1</v>
      </c>
      <c r="J5" s="7">
        <v>0.625</v>
      </c>
      <c r="K5" s="7">
        <v>0.769230769230769</v>
      </c>
      <c r="L5" s="7">
        <v>0.6</v>
      </c>
      <c r="M5" s="7">
        <v>0.4</v>
      </c>
      <c r="N5" s="7">
        <v>0.7</v>
      </c>
    </row>
    <row r="6" s="3" customFormat="1" spans="1:14">
      <c r="A6" s="22">
        <v>11</v>
      </c>
      <c r="B6" s="23">
        <v>11</v>
      </c>
      <c r="C6" s="23">
        <v>0.682506084442139</v>
      </c>
      <c r="D6" s="23">
        <v>0.0313220024108887</v>
      </c>
      <c r="E6" s="23">
        <v>10</v>
      </c>
      <c r="F6" s="23">
        <v>6</v>
      </c>
      <c r="G6" s="23">
        <v>0</v>
      </c>
      <c r="H6" s="23">
        <v>4</v>
      </c>
      <c r="I6" s="23">
        <v>1</v>
      </c>
      <c r="J6" s="23">
        <v>0.625</v>
      </c>
      <c r="K6" s="23">
        <v>0.769230769230769</v>
      </c>
      <c r="L6" s="23">
        <v>0.6</v>
      </c>
      <c r="M6" s="23">
        <v>0.4</v>
      </c>
      <c r="N6" s="23">
        <v>0.7</v>
      </c>
    </row>
    <row r="7" s="2" customFormat="1" spans="1:14">
      <c r="A7" s="10">
        <v>57</v>
      </c>
      <c r="B7" s="11">
        <v>57</v>
      </c>
      <c r="C7" s="11">
        <v>0.703205585479736</v>
      </c>
      <c r="D7" s="11">
        <v>0.0240179300308228</v>
      </c>
      <c r="E7" s="11">
        <v>10</v>
      </c>
      <c r="F7" s="11">
        <v>4</v>
      </c>
      <c r="G7" s="11">
        <v>0</v>
      </c>
      <c r="H7" s="11">
        <v>6</v>
      </c>
      <c r="I7" s="11">
        <v>1</v>
      </c>
      <c r="J7" s="11">
        <v>0.714285714285714</v>
      </c>
      <c r="K7" s="11">
        <v>0.833333333333333</v>
      </c>
      <c r="L7" s="11">
        <v>0.4</v>
      </c>
      <c r="M7" s="11">
        <v>0.6</v>
      </c>
      <c r="N7" s="11">
        <v>0.8</v>
      </c>
    </row>
    <row r="8" s="3" customFormat="1" spans="1:14">
      <c r="A8" s="22">
        <v>84</v>
      </c>
      <c r="B8" s="23">
        <v>84</v>
      </c>
      <c r="C8" s="23">
        <v>0.710006833076477</v>
      </c>
      <c r="D8" s="23">
        <v>0.00908374786376953</v>
      </c>
      <c r="E8" s="23">
        <v>10</v>
      </c>
      <c r="F8" s="23">
        <v>5</v>
      </c>
      <c r="G8" s="23">
        <v>0</v>
      </c>
      <c r="H8" s="23">
        <v>5</v>
      </c>
      <c r="I8" s="23">
        <v>1</v>
      </c>
      <c r="J8" s="23">
        <v>0.666666666666667</v>
      </c>
      <c r="K8" s="23">
        <v>0.8</v>
      </c>
      <c r="L8" s="23">
        <v>0.5</v>
      </c>
      <c r="M8" s="23">
        <v>0.5</v>
      </c>
      <c r="N8" s="23">
        <v>0.75</v>
      </c>
    </row>
    <row r="9" s="2" customFormat="1" spans="1:14">
      <c r="A9" s="10">
        <v>67</v>
      </c>
      <c r="B9" s="11">
        <v>67</v>
      </c>
      <c r="C9" s="11">
        <v>0.726960897445679</v>
      </c>
      <c r="D9" s="11">
        <v>0.0244230031967163</v>
      </c>
      <c r="E9" s="11">
        <v>10</v>
      </c>
      <c r="F9" s="11">
        <v>7</v>
      </c>
      <c r="G9" s="11">
        <v>0</v>
      </c>
      <c r="H9" s="11">
        <v>3</v>
      </c>
      <c r="I9" s="11">
        <v>1</v>
      </c>
      <c r="J9" s="11">
        <v>0.588235294117647</v>
      </c>
      <c r="K9" s="11">
        <v>0.740740740740741</v>
      </c>
      <c r="L9" s="11">
        <v>0.7</v>
      </c>
      <c r="M9" s="11">
        <v>0.3</v>
      </c>
      <c r="N9" s="11">
        <v>0.65</v>
      </c>
    </row>
    <row r="10" s="3" customFormat="1" spans="1:14">
      <c r="A10" s="22">
        <v>65</v>
      </c>
      <c r="B10" s="23">
        <v>65</v>
      </c>
      <c r="C10" s="23">
        <v>0.745096802711487</v>
      </c>
      <c r="D10" s="23">
        <v>0.034243106842041</v>
      </c>
      <c r="E10" s="23">
        <v>10</v>
      </c>
      <c r="F10" s="23">
        <v>4</v>
      </c>
      <c r="G10" s="23">
        <v>0</v>
      </c>
      <c r="H10" s="23">
        <v>6</v>
      </c>
      <c r="I10" s="23">
        <v>1</v>
      </c>
      <c r="J10" s="23">
        <v>0.714285714285714</v>
      </c>
      <c r="K10" s="23">
        <v>0.833333333333333</v>
      </c>
      <c r="L10" s="23">
        <v>0.4</v>
      </c>
      <c r="M10" s="23">
        <v>0.6</v>
      </c>
      <c r="N10" s="23">
        <v>0.8</v>
      </c>
    </row>
    <row r="11" s="2" customFormat="1" spans="1:14">
      <c r="A11" s="10">
        <v>5</v>
      </c>
      <c r="B11" s="11">
        <v>5</v>
      </c>
      <c r="C11" s="11">
        <v>0.759477138519287</v>
      </c>
      <c r="D11" s="11">
        <v>0.0228502750396729</v>
      </c>
      <c r="E11" s="11">
        <v>10</v>
      </c>
      <c r="F11" s="11">
        <v>6</v>
      </c>
      <c r="G11" s="11">
        <v>0</v>
      </c>
      <c r="H11" s="11">
        <v>4</v>
      </c>
      <c r="I11" s="11">
        <v>1</v>
      </c>
      <c r="J11" s="11">
        <v>0.625</v>
      </c>
      <c r="K11" s="11">
        <v>0.769230769230769</v>
      </c>
      <c r="L11" s="11">
        <v>0.6</v>
      </c>
      <c r="M11" s="11">
        <v>0.4</v>
      </c>
      <c r="N11" s="11">
        <v>0.7</v>
      </c>
    </row>
    <row r="12" s="1" customFormat="1" spans="1:14">
      <c r="A12" s="8">
        <v>40</v>
      </c>
      <c r="B12" s="9">
        <v>40</v>
      </c>
      <c r="C12" s="9">
        <v>0.792062044143677</v>
      </c>
      <c r="D12" s="9">
        <v>0.0185079574584961</v>
      </c>
      <c r="E12" s="9">
        <v>10</v>
      </c>
      <c r="F12" s="9">
        <v>5</v>
      </c>
      <c r="G12" s="9">
        <v>0</v>
      </c>
      <c r="H12" s="9">
        <v>5</v>
      </c>
      <c r="I12" s="9">
        <v>1</v>
      </c>
      <c r="J12" s="9">
        <v>0.666666666666667</v>
      </c>
      <c r="K12" s="9">
        <v>0.8</v>
      </c>
      <c r="L12" s="9">
        <v>0.5</v>
      </c>
      <c r="M12" s="9">
        <v>0.5</v>
      </c>
      <c r="N12" s="9">
        <v>0.75</v>
      </c>
    </row>
    <row r="13" s="3" customFormat="1" spans="1:14">
      <c r="A13" s="22">
        <v>17</v>
      </c>
      <c r="B13" s="23">
        <v>17</v>
      </c>
      <c r="C13" s="23">
        <v>0.802490711212158</v>
      </c>
      <c r="D13" s="23">
        <v>0.0230822563171387</v>
      </c>
      <c r="E13" s="23">
        <v>10</v>
      </c>
      <c r="F13" s="23">
        <v>5</v>
      </c>
      <c r="G13" s="23">
        <v>0</v>
      </c>
      <c r="H13" s="23">
        <v>5</v>
      </c>
      <c r="I13" s="23">
        <v>1</v>
      </c>
      <c r="J13" s="23">
        <v>0.666666666666667</v>
      </c>
      <c r="K13" s="23">
        <v>0.8</v>
      </c>
      <c r="L13" s="23">
        <v>0.5</v>
      </c>
      <c r="M13" s="23">
        <v>0.5</v>
      </c>
      <c r="N13" s="23">
        <v>0.75</v>
      </c>
    </row>
    <row r="14" s="1" customFormat="1" spans="1:14">
      <c r="A14" s="8">
        <v>6</v>
      </c>
      <c r="B14" s="9">
        <v>6</v>
      </c>
      <c r="C14" s="9">
        <v>0.825859069824219</v>
      </c>
      <c r="D14" s="9">
        <v>0.0527646541595459</v>
      </c>
      <c r="E14" s="9">
        <v>10</v>
      </c>
      <c r="F14" s="9">
        <v>5</v>
      </c>
      <c r="G14" s="9">
        <v>0</v>
      </c>
      <c r="H14" s="9">
        <v>5</v>
      </c>
      <c r="I14" s="9">
        <v>1</v>
      </c>
      <c r="J14" s="9">
        <v>0.666666666666667</v>
      </c>
      <c r="K14" s="9">
        <v>0.8</v>
      </c>
      <c r="L14" s="9">
        <v>0.5</v>
      </c>
      <c r="M14" s="9">
        <v>0.5</v>
      </c>
      <c r="N14" s="9">
        <v>0.75</v>
      </c>
    </row>
    <row r="15" s="1" customFormat="1" spans="1:14">
      <c r="A15" s="8">
        <v>25</v>
      </c>
      <c r="B15" s="9">
        <v>25</v>
      </c>
      <c r="C15" s="9">
        <v>0.827527761459351</v>
      </c>
      <c r="D15" s="9">
        <v>0.106193423271179</v>
      </c>
      <c r="E15" s="9">
        <v>10</v>
      </c>
      <c r="F15" s="9">
        <v>6</v>
      </c>
      <c r="G15" s="9">
        <v>0</v>
      </c>
      <c r="H15" s="9">
        <v>4</v>
      </c>
      <c r="I15" s="9">
        <v>1</v>
      </c>
      <c r="J15" s="9">
        <v>0.625</v>
      </c>
      <c r="K15" s="9">
        <v>0.769230769230769</v>
      </c>
      <c r="L15" s="9">
        <v>0.6</v>
      </c>
      <c r="M15" s="9">
        <v>0.4</v>
      </c>
      <c r="N15" s="9">
        <v>0.7</v>
      </c>
    </row>
    <row r="16" s="1" customFormat="1" spans="1:14">
      <c r="A16" s="8">
        <v>79</v>
      </c>
      <c r="B16" s="9">
        <v>79</v>
      </c>
      <c r="C16" s="9">
        <v>0.850063800811768</v>
      </c>
      <c r="D16" s="9">
        <v>0.0480085611343384</v>
      </c>
      <c r="E16" s="9">
        <v>10</v>
      </c>
      <c r="F16" s="9">
        <v>2</v>
      </c>
      <c r="G16" s="9">
        <v>0</v>
      </c>
      <c r="H16" s="9">
        <v>8</v>
      </c>
      <c r="I16" s="9">
        <v>1</v>
      </c>
      <c r="J16" s="9">
        <v>0.833333333333333</v>
      </c>
      <c r="K16" s="9">
        <v>0.909090909090909</v>
      </c>
      <c r="L16" s="9">
        <v>0.2</v>
      </c>
      <c r="M16" s="9">
        <v>0.8</v>
      </c>
      <c r="N16" s="9">
        <v>0.9</v>
      </c>
    </row>
    <row r="17" s="2" customFormat="1" spans="1:14">
      <c r="A17" s="10">
        <v>99</v>
      </c>
      <c r="B17" s="11">
        <v>99</v>
      </c>
      <c r="C17" s="11">
        <v>0.862016797065735</v>
      </c>
      <c r="D17" s="11">
        <v>0.0384888648986816</v>
      </c>
      <c r="E17" s="11">
        <v>10</v>
      </c>
      <c r="F17" s="11">
        <v>5</v>
      </c>
      <c r="G17" s="11">
        <v>0</v>
      </c>
      <c r="H17" s="11">
        <v>5</v>
      </c>
      <c r="I17" s="11">
        <v>1</v>
      </c>
      <c r="J17" s="11">
        <v>0.666666666666667</v>
      </c>
      <c r="K17" s="11">
        <v>0.8</v>
      </c>
      <c r="L17" s="11">
        <v>0.5</v>
      </c>
      <c r="M17" s="11">
        <v>0.5</v>
      </c>
      <c r="N17" s="11">
        <v>0.75</v>
      </c>
    </row>
    <row r="18" s="26" customFormat="1" spans="1:14">
      <c r="A18" s="27">
        <v>94</v>
      </c>
      <c r="B18" s="28">
        <v>94</v>
      </c>
      <c r="C18" s="28">
        <v>0.884147644042969</v>
      </c>
      <c r="D18" s="28">
        <v>0.0210639238357544</v>
      </c>
      <c r="E18" s="28">
        <v>10</v>
      </c>
      <c r="F18" s="28">
        <v>6</v>
      </c>
      <c r="G18" s="28">
        <v>0</v>
      </c>
      <c r="H18" s="28">
        <v>4</v>
      </c>
      <c r="I18" s="28">
        <v>1</v>
      </c>
      <c r="J18" s="28">
        <v>0.625</v>
      </c>
      <c r="K18" s="28">
        <v>0.769230769230769</v>
      </c>
      <c r="L18" s="28">
        <v>0.6</v>
      </c>
      <c r="M18" s="28">
        <v>0.4</v>
      </c>
      <c r="N18" s="28">
        <v>0.7</v>
      </c>
    </row>
    <row r="19" s="3" customFormat="1" spans="1:14">
      <c r="A19" s="22">
        <v>93</v>
      </c>
      <c r="B19" s="23">
        <v>93</v>
      </c>
      <c r="C19" s="23">
        <v>0.902466416358948</v>
      </c>
      <c r="D19" s="23">
        <v>0.0377544164657593</v>
      </c>
      <c r="E19" s="23">
        <v>10</v>
      </c>
      <c r="F19" s="23">
        <v>4</v>
      </c>
      <c r="G19" s="23">
        <v>0</v>
      </c>
      <c r="H19" s="23">
        <v>6</v>
      </c>
      <c r="I19" s="23">
        <v>1</v>
      </c>
      <c r="J19" s="23">
        <v>0.714285714285714</v>
      </c>
      <c r="K19" s="23">
        <v>0.833333333333333</v>
      </c>
      <c r="L19" s="23">
        <v>0.4</v>
      </c>
      <c r="M19" s="23">
        <v>0.6</v>
      </c>
      <c r="N19" s="23">
        <v>0.8</v>
      </c>
    </row>
    <row r="20" s="2" customFormat="1" spans="1:14">
      <c r="A20" s="10">
        <v>30</v>
      </c>
      <c r="B20" s="11">
        <v>30</v>
      </c>
      <c r="C20" s="11">
        <v>0.924483895301819</v>
      </c>
      <c r="D20" s="11">
        <v>0.00849044322967529</v>
      </c>
      <c r="E20" s="11">
        <v>10</v>
      </c>
      <c r="F20" s="11">
        <v>8</v>
      </c>
      <c r="G20" s="11">
        <v>0</v>
      </c>
      <c r="H20" s="11">
        <v>2</v>
      </c>
      <c r="I20" s="11">
        <v>1</v>
      </c>
      <c r="J20" s="11">
        <v>0.555555555555556</v>
      </c>
      <c r="K20" s="11">
        <v>0.714285714285714</v>
      </c>
      <c r="L20" s="11">
        <v>0.8</v>
      </c>
      <c r="M20" s="11">
        <v>0.2</v>
      </c>
      <c r="N20" s="11">
        <v>0.6</v>
      </c>
    </row>
    <row r="21" s="21" customFormat="1" spans="1:14">
      <c r="A21" s="24">
        <v>10</v>
      </c>
      <c r="B21" s="25">
        <v>10</v>
      </c>
      <c r="C21" s="25">
        <v>0.942210555076599</v>
      </c>
      <c r="D21" s="25">
        <v>0.160889387130737</v>
      </c>
      <c r="E21" s="25">
        <v>10</v>
      </c>
      <c r="F21" s="25">
        <v>4</v>
      </c>
      <c r="G21" s="25">
        <v>0</v>
      </c>
      <c r="H21" s="25">
        <v>6</v>
      </c>
      <c r="I21" s="25">
        <v>1</v>
      </c>
      <c r="J21" s="25">
        <v>0.714285714285714</v>
      </c>
      <c r="K21" s="25">
        <v>0.833333333333333</v>
      </c>
      <c r="L21" s="25">
        <v>0.4</v>
      </c>
      <c r="M21" s="25">
        <v>0.6</v>
      </c>
      <c r="N21" s="25">
        <v>0.8</v>
      </c>
    </row>
    <row r="22" s="1" customFormat="1" spans="1:14">
      <c r="A22" s="8">
        <v>71</v>
      </c>
      <c r="B22" s="9">
        <v>71</v>
      </c>
      <c r="C22" s="9">
        <v>0.962655186653137</v>
      </c>
      <c r="D22" s="9">
        <v>0.0840179920196533</v>
      </c>
      <c r="E22" s="9">
        <v>10</v>
      </c>
      <c r="F22" s="9">
        <v>6</v>
      </c>
      <c r="G22" s="9">
        <v>0</v>
      </c>
      <c r="H22" s="9">
        <v>4</v>
      </c>
      <c r="I22" s="9">
        <v>1</v>
      </c>
      <c r="J22" s="9">
        <v>0.625</v>
      </c>
      <c r="K22" s="9">
        <v>0.769230769230769</v>
      </c>
      <c r="L22" s="9">
        <v>0.6</v>
      </c>
      <c r="M22" s="9">
        <v>0.4</v>
      </c>
      <c r="N22" s="9">
        <v>0.7</v>
      </c>
    </row>
    <row r="23" s="3" customFormat="1" spans="1:14">
      <c r="A23" s="22">
        <v>33</v>
      </c>
      <c r="B23" s="23">
        <v>33</v>
      </c>
      <c r="C23" s="23">
        <v>0.972739696502686</v>
      </c>
      <c r="D23" s="23">
        <v>0.0680270195007324</v>
      </c>
      <c r="E23" s="23">
        <v>10</v>
      </c>
      <c r="F23" s="23">
        <v>7</v>
      </c>
      <c r="G23" s="23">
        <v>0</v>
      </c>
      <c r="H23" s="23">
        <v>3</v>
      </c>
      <c r="I23" s="23">
        <v>1</v>
      </c>
      <c r="J23" s="23">
        <v>0.588235294117647</v>
      </c>
      <c r="K23" s="23">
        <v>0.740740740740741</v>
      </c>
      <c r="L23" s="23">
        <v>0.7</v>
      </c>
      <c r="M23" s="23">
        <v>0.3</v>
      </c>
      <c r="N23" s="23">
        <v>0.65</v>
      </c>
    </row>
    <row r="24" spans="3:14">
      <c r="C24" s="5">
        <f>AVERAGE(C2:C23)</f>
        <v>0.792182022875005</v>
      </c>
      <c r="D24" s="5">
        <f>AVERAGE(D2:D23)</f>
        <v>0.0405204025181857</v>
      </c>
      <c r="J24" s="5">
        <f>AVERAGE(J2:J23)</f>
        <v>0.652411722264663</v>
      </c>
      <c r="K24" s="5">
        <f>AVERAGE(K2:K23)</f>
        <v>0.788049660776934</v>
      </c>
      <c r="L24" s="5">
        <f>AVERAGE(L2:L23)</f>
        <v>0.545454545454545</v>
      </c>
      <c r="M24" s="5">
        <f>AVERAGE(M2:M23)</f>
        <v>0.454545454545455</v>
      </c>
      <c r="N24" s="5">
        <f>AVERAGE(N2:N23)</f>
        <v>0.727272727272727</v>
      </c>
    </row>
    <row r="26" spans="3:12">
      <c r="C26" s="12" t="s">
        <v>13</v>
      </c>
      <c r="D26" s="5" t="s">
        <v>14</v>
      </c>
      <c r="E26" s="5"/>
      <c r="H26" s="12" t="s">
        <v>13</v>
      </c>
      <c r="I26" s="5" t="s">
        <v>14</v>
      </c>
      <c r="J26" s="13" t="s">
        <v>26</v>
      </c>
      <c r="K26" s="14"/>
      <c r="L26" s="14"/>
    </row>
    <row r="27" s="14" customFormat="1" spans="3:10">
      <c r="C27" s="13" t="s">
        <v>27</v>
      </c>
      <c r="D27" s="13">
        <f>COUNTIF(C2:C23,"&lt;0.399")-COUNTIF(C2:C23,"&lt;0.385")</f>
        <v>0</v>
      </c>
      <c r="E27" s="13"/>
      <c r="H27" s="13" t="s">
        <v>28</v>
      </c>
      <c r="I27" s="13">
        <f>COUNTIF(C2:C23,"&lt;0.402")-COUNTIF(C2:C23,"&lt;0.385")</f>
        <v>0</v>
      </c>
      <c r="J27" s="15"/>
    </row>
    <row r="28" spans="3:13">
      <c r="C28" s="5" t="s">
        <v>29</v>
      </c>
      <c r="D28" s="5">
        <f>COUNTIF(C2:C23,"&lt;0.413")-COUNTIF(C2:C23,"&lt;0.399")</f>
        <v>0</v>
      </c>
      <c r="E28" s="5"/>
      <c r="H28" s="5" t="s">
        <v>30</v>
      </c>
      <c r="I28" s="5">
        <f>COUNTIF(C2:C23,"&lt;0.419")-COUNTIF(C2:C23,"&lt;0.402")</f>
        <v>0</v>
      </c>
      <c r="J28" s="15">
        <v>0.04</v>
      </c>
      <c r="K28" s="14">
        <v>-20</v>
      </c>
      <c r="L28" s="14">
        <v>480</v>
      </c>
      <c r="M28" s="14">
        <v>24</v>
      </c>
    </row>
    <row r="29" s="14" customFormat="1" spans="3:13">
      <c r="C29" s="13" t="s">
        <v>31</v>
      </c>
      <c r="D29" s="13">
        <f>COUNTIF(C2:C23,"&lt;0.427")-COUNTIF(C2:C23,"&lt;0.413")</f>
        <v>0</v>
      </c>
      <c r="E29" s="13">
        <v>3</v>
      </c>
      <c r="F29" s="13">
        <v>2</v>
      </c>
      <c r="H29" s="13" t="s">
        <v>32</v>
      </c>
      <c r="I29" s="13">
        <f>COUNTIF(C2:C23,"&lt;0.436")-COUNTIF(C2:C23,"&lt;0.419")</f>
        <v>0</v>
      </c>
      <c r="J29" s="15">
        <v>0.08</v>
      </c>
      <c r="K29" s="14">
        <v>-40</v>
      </c>
      <c r="L29" s="14">
        <v>460</v>
      </c>
      <c r="M29" s="14">
        <v>23</v>
      </c>
    </row>
    <row r="30" s="14" customFormat="1" spans="3:13">
      <c r="C30" s="13" t="s">
        <v>33</v>
      </c>
      <c r="D30" s="13">
        <f>COUNTIF(C2:C23,"&lt;0.441")-COUNTIF(C2:C23,"&lt;0.427")</f>
        <v>0</v>
      </c>
      <c r="E30" s="13">
        <v>5</v>
      </c>
      <c r="F30" s="13">
        <v>5</v>
      </c>
      <c r="H30" s="13" t="s">
        <v>34</v>
      </c>
      <c r="I30" s="13">
        <f>COUNTIF(C2:C23,"&lt;0.453")-COUNTIF(C2:C23,"&lt;0.436")</f>
        <v>0</v>
      </c>
      <c r="J30" s="15">
        <v>0.12</v>
      </c>
      <c r="K30" s="14">
        <v>-60</v>
      </c>
      <c r="L30" s="14">
        <v>440</v>
      </c>
      <c r="M30" s="14">
        <v>22</v>
      </c>
    </row>
    <row r="31" s="14" customFormat="1" spans="3:13">
      <c r="C31" s="13" t="s">
        <v>35</v>
      </c>
      <c r="D31" s="13">
        <f>COUNTIF(C2:C23,"&lt;0.455")-COUNTIF(C2:C23,"&lt;0.441")</f>
        <v>0</v>
      </c>
      <c r="E31" s="13">
        <v>9</v>
      </c>
      <c r="F31" s="13">
        <v>7</v>
      </c>
      <c r="H31" s="13" t="s">
        <v>36</v>
      </c>
      <c r="I31" s="13">
        <f>COUNTIF(C2:C23,"&lt;0.47")-COUNTIF(C2:C23,"&lt;0.453")</f>
        <v>0</v>
      </c>
      <c r="J31" s="15">
        <v>0.16</v>
      </c>
      <c r="K31" s="18">
        <v>-80</v>
      </c>
      <c r="L31" s="18">
        <v>420</v>
      </c>
      <c r="M31" s="14">
        <v>21</v>
      </c>
    </row>
    <row r="32" s="14" customFormat="1" spans="3:9">
      <c r="C32" s="13" t="s">
        <v>37</v>
      </c>
      <c r="D32" s="13">
        <f>COUNTIF(C2:C23,"&lt;0.469")-COUNTIF(C2:C23,"&lt;0.455")</f>
        <v>0</v>
      </c>
      <c r="E32" s="13">
        <v>5</v>
      </c>
      <c r="F32" s="13">
        <v>5</v>
      </c>
      <c r="H32" s="13" t="s">
        <v>38</v>
      </c>
      <c r="I32" s="13">
        <f>COUNTIF(C2:C23,"&lt;0.487")-COUNTIF(C2:C23,"&lt;0.47")</f>
        <v>0</v>
      </c>
    </row>
    <row r="33" s="14" customFormat="1" spans="3:9">
      <c r="C33" s="13" t="s">
        <v>39</v>
      </c>
      <c r="D33" s="13">
        <f>COUNTIF(C2:C23,"&lt;0.483")-COUNTIF(C2:C23,"&lt;0.469")</f>
        <v>0</v>
      </c>
      <c r="E33" s="13">
        <v>3</v>
      </c>
      <c r="F33" s="13">
        <v>2</v>
      </c>
      <c r="H33" s="13" t="s">
        <v>40</v>
      </c>
      <c r="I33" s="13">
        <f>COUNTIF(C2:C23,"&lt;0.504")-COUNTIF(C2:C23,"&lt;0.487")</f>
        <v>0</v>
      </c>
    </row>
    <row r="34" spans="3:11">
      <c r="C34" s="5" t="s">
        <v>41</v>
      </c>
      <c r="D34" s="5">
        <f>COUNTIF(C2:C23,"&lt;0.497")-COUNTIF(C2:C23,"&lt;0.483")</f>
        <v>0</v>
      </c>
      <c r="E34" s="5"/>
      <c r="H34" s="5" t="s">
        <v>42</v>
      </c>
      <c r="I34" s="5">
        <f>COUNTIF(C2:C23,"&lt;0.521")-COUNTIF(C2:C23,"&lt;0.504")</f>
        <v>0</v>
      </c>
      <c r="J34" s="5">
        <v>0.57</v>
      </c>
      <c r="K34" s="5">
        <v>0.041</v>
      </c>
    </row>
    <row r="35" spans="3:11">
      <c r="C35" s="5" t="s">
        <v>43</v>
      </c>
      <c r="D35" s="5">
        <f>COUNTIF(C2:C23,"&lt;0.511")-COUNTIF(C2:C23,"&lt;0.497")</f>
        <v>0</v>
      </c>
      <c r="E35" s="5"/>
      <c r="H35" s="5" t="s">
        <v>44</v>
      </c>
      <c r="I35" s="5">
        <f>COUNTIF(C2:C23,"&lt;0.538")-COUNTIF(C2:C23,"&lt;0.521")</f>
        <v>0</v>
      </c>
      <c r="J35" s="5">
        <v>0.725</v>
      </c>
      <c r="K35" s="5">
        <v>0.076</v>
      </c>
    </row>
    <row r="36" spans="3:11">
      <c r="C36" s="5" t="s">
        <v>45</v>
      </c>
      <c r="D36" s="5">
        <f>COUNTIF(C2:C23,"&lt;0.525")-COUNTIF(C2:C23,"&lt;0.511")</f>
        <v>0</v>
      </c>
      <c r="E36" s="5"/>
      <c r="H36" s="5" t="s">
        <v>46</v>
      </c>
      <c r="I36" s="5">
        <f>COUNTIF(C2:C23,"&lt;0.555")-COUNTIF(C2:C23,"&lt;0.538")</f>
        <v>0</v>
      </c>
      <c r="J36" s="5">
        <v>0.801</v>
      </c>
      <c r="K36" s="5">
        <v>0.094</v>
      </c>
    </row>
    <row r="37" spans="3:9">
      <c r="C37" s="5" t="s">
        <v>47</v>
      </c>
      <c r="D37" s="5">
        <f>COUNTIF(C2:C23,"&lt;0.539")-COUNTIF(C2:C23,"&lt;0.525")</f>
        <v>0</v>
      </c>
      <c r="E37" s="5"/>
      <c r="H37" s="5" t="s">
        <v>48</v>
      </c>
      <c r="I37" s="5">
        <f>COUNTIF(C2:C23,"&lt;0.572")-COUNTIF(C2:C23,"&lt;0.555")</f>
        <v>0</v>
      </c>
    </row>
    <row r="38" spans="3:9">
      <c r="C38" s="5" t="s">
        <v>49</v>
      </c>
      <c r="D38" s="5">
        <f>COUNTIF(C2:C24,"&lt;0.553")-COUNTIF(C2:C24,"&lt;0.539")</f>
        <v>0</v>
      </c>
      <c r="H38" s="5" t="s">
        <v>50</v>
      </c>
      <c r="I38" s="5">
        <f>COUNTIF(C2:C23,"&lt;0.589")-COUNTIF(C2:C23,"&lt;0.572")</f>
        <v>0</v>
      </c>
    </row>
    <row r="39" spans="3:9">
      <c r="C39" s="5" t="s">
        <v>51</v>
      </c>
      <c r="D39" s="5">
        <f>COUNTIF(C2:C24,"&lt;0.567")-COUNTIF(C2:C24,"&lt;0.553")</f>
        <v>0</v>
      </c>
      <c r="H39" s="5" t="s">
        <v>52</v>
      </c>
      <c r="I39" s="5">
        <f>COUNTIF(C2:C23,"&lt;0.606")-COUNTIF(C2:C23,"&lt;0.589")</f>
        <v>0</v>
      </c>
    </row>
    <row r="40" s="3" customFormat="1" spans="3:9">
      <c r="C40" s="16" t="s">
        <v>53</v>
      </c>
      <c r="D40" s="16">
        <f>COUNTIF(C2:C24,"&lt;0.581")-COUNTIF(C2:C24,"&lt;0.567")</f>
        <v>0</v>
      </c>
      <c r="H40" s="16" t="s">
        <v>54</v>
      </c>
      <c r="I40" s="16">
        <f>COUNTIF(C2:C23,"&lt;0.623")-COUNTIF(C2:C23,"&lt;0.606")</f>
        <v>1</v>
      </c>
    </row>
    <row r="41" spans="3:9">
      <c r="C41" s="5" t="s">
        <v>55</v>
      </c>
      <c r="D41" s="5">
        <f>COUNTIF(C2:C24,"&lt;0.595")-COUNTIF(C2:C24,"&lt;0.581")</f>
        <v>0</v>
      </c>
      <c r="H41" s="5" t="s">
        <v>56</v>
      </c>
      <c r="I41" s="5">
        <f>COUNTIF(C2:C23,"&lt;0.64")-COUNTIF(C2:C23,"&lt;0.623")</f>
        <v>1</v>
      </c>
    </row>
    <row r="42" spans="3:9">
      <c r="C42" s="5" t="s">
        <v>57</v>
      </c>
      <c r="D42" s="5">
        <f>COUNTIF(C2:C24,"&lt;0.609")-COUNTIF(C2:C24,"&lt;0.595")</f>
        <v>1</v>
      </c>
      <c r="H42" s="5" t="s">
        <v>58</v>
      </c>
      <c r="I42" s="5">
        <f>COUNTIF(C2:C23,"&lt;0.657")-COUNTIF(C2:C23,"&lt;0.64")</f>
        <v>1</v>
      </c>
    </row>
    <row r="43" spans="3:9">
      <c r="C43" s="5" t="s">
        <v>59</v>
      </c>
      <c r="D43" s="5">
        <f>COUNTIF(C2:C24,"&lt;0.623")-COUNTIF(C2:C24,"&lt;0.609")</f>
        <v>0</v>
      </c>
      <c r="H43" s="5" t="s">
        <v>60</v>
      </c>
      <c r="I43" s="5">
        <f>COUNTIF(C2:C23,"&lt;0.674")-COUNTIF(C2:C23,"&lt;0.657")</f>
        <v>1</v>
      </c>
    </row>
    <row r="44" spans="3:9">
      <c r="C44" s="5" t="s">
        <v>61</v>
      </c>
      <c r="D44" s="5">
        <f>COUNTIF(C2:C24,"&lt;0.637")-COUNTIF(C2:C24,"&lt;0.623")</f>
        <v>1</v>
      </c>
      <c r="H44" s="5" t="s">
        <v>62</v>
      </c>
      <c r="I44" s="5">
        <f>COUNTIF(C2:C23,"&lt;0.691")-COUNTIF(C2:C23,"&lt;0.674")</f>
        <v>1</v>
      </c>
    </row>
    <row r="45" spans="3:9">
      <c r="C45" s="5" t="s">
        <v>63</v>
      </c>
      <c r="D45" s="5">
        <f>COUNTIF(C2:C24,"&lt;0.651")-COUNTIF(C2:C24,"&lt;0.637")</f>
        <v>0</v>
      </c>
      <c r="H45" s="5" t="s">
        <v>64</v>
      </c>
      <c r="I45" s="5">
        <f>COUNTIF(C2:C23,"&lt;0.708")-COUNTIF(C2:C23,"&lt;0.691")</f>
        <v>1</v>
      </c>
    </row>
    <row r="46" spans="3:9">
      <c r="C46" s="5" t="s">
        <v>65</v>
      </c>
      <c r="D46" s="5">
        <f>COUNTIF(C2:C24,"&lt;0.665")-COUNTIF(C2:C24,"&lt;0.651")</f>
        <v>2</v>
      </c>
      <c r="H46" s="5" t="s">
        <v>66</v>
      </c>
      <c r="I46" s="5">
        <f>COUNTIF(C2:C23,"&lt;0.725")-COUNTIF(C2:C23,"&lt;0.708")</f>
        <v>1</v>
      </c>
    </row>
    <row r="47" spans="3:9">
      <c r="C47" s="5" t="s">
        <v>67</v>
      </c>
      <c r="D47" s="5">
        <f>COUNTIF(C2:C24,"&lt;0.679")-COUNTIF(C2:C24,"&lt;0.665")</f>
        <v>0</v>
      </c>
      <c r="H47" s="5" t="s">
        <v>68</v>
      </c>
      <c r="I47" s="5">
        <f>COUNTIF(C2:C23,"&lt;0.742")-COUNTIF(C2:C23,"&lt;0.725")</f>
        <v>1</v>
      </c>
    </row>
    <row r="48" spans="3:9">
      <c r="C48" s="5" t="s">
        <v>69</v>
      </c>
      <c r="D48" s="5">
        <f>COUNTIF(C2:C24,"&lt;0.693")-COUNTIF(C2:C24,"&lt;0.679")</f>
        <v>1</v>
      </c>
      <c r="H48" s="5" t="s">
        <v>70</v>
      </c>
      <c r="I48" s="5">
        <f>COUNTIF(C2:C23,"&lt;0.759")-COUNTIF(C2:C23,"&lt;0.742")</f>
        <v>1</v>
      </c>
    </row>
    <row r="49" spans="3:9">
      <c r="C49" s="5" t="s">
        <v>71</v>
      </c>
      <c r="D49" s="5">
        <f>COUNTIF(C2:C24,"&lt;0.707")-COUNTIF(C2:C24,"&lt;0.693")</f>
        <v>1</v>
      </c>
      <c r="H49" s="5" t="s">
        <v>72</v>
      </c>
      <c r="I49" s="5">
        <f>COUNTIF(C2:C23,"&lt;0.776")-COUNTIF(C2:C23,"&lt;0.759")</f>
        <v>1</v>
      </c>
    </row>
    <row r="50" spans="3:9">
      <c r="C50" s="5" t="s">
        <v>73</v>
      </c>
      <c r="D50" s="5">
        <f>COUNTIF(C2:C24,"&lt;0.721")-COUNTIF(C2:C24,"&lt;0.707")</f>
        <v>1</v>
      </c>
      <c r="H50" s="5" t="s">
        <v>74</v>
      </c>
      <c r="I50" s="5">
        <f>COUNTIF(C2:C23,"&lt;0.793")-COUNTIF(C2:C23,"&lt;0.776")</f>
        <v>1</v>
      </c>
    </row>
    <row r="51" s="4" customFormat="1" spans="3:9">
      <c r="C51" s="17" t="s">
        <v>75</v>
      </c>
      <c r="D51" s="17">
        <f>COUNTIF(C2:C24,"&lt;0.735")-COUNTIF(C2:C24,"&lt;0.721")</f>
        <v>1</v>
      </c>
      <c r="H51" s="17" t="s">
        <v>76</v>
      </c>
      <c r="I51" s="17">
        <f>COUNTIF(C2:C23,"&lt;0.81")-COUNTIF(C2:C23,"&lt;0.793")</f>
        <v>1</v>
      </c>
    </row>
    <row r="52" spans="3:9">
      <c r="C52" s="5" t="s">
        <v>77</v>
      </c>
      <c r="D52" s="5">
        <f>COUNTIF(C2:C24,"&lt;0.749")-COUNTIF(C2:C24,"&lt;0.735")</f>
        <v>1</v>
      </c>
      <c r="H52" s="5" t="s">
        <v>85</v>
      </c>
      <c r="I52" s="5">
        <f>COUNTIF(C2:C23,"&lt;0.827")-COUNTIF(C2:C23,"&lt;0.81")</f>
        <v>1</v>
      </c>
    </row>
    <row r="53" spans="3:9">
      <c r="C53" s="5" t="s">
        <v>78</v>
      </c>
      <c r="D53" s="5">
        <f>COUNTIF(C2:C24,"&lt;0.763")-COUNTIF(C2:C24,"&lt;0.749")</f>
        <v>1</v>
      </c>
      <c r="H53" s="5" t="s">
        <v>86</v>
      </c>
      <c r="I53" s="5">
        <f>COUNTIF(C2:C23,"&lt;0.844")-COUNTIF(C2:C23,"&lt;0.827")</f>
        <v>1</v>
      </c>
    </row>
    <row r="54" spans="3:9">
      <c r="C54" s="5" t="s">
        <v>79</v>
      </c>
      <c r="D54" s="5">
        <f>COUNTIF(C2:C24,"&lt;0.777")-COUNTIF(C2:C24,"&lt;0.763")</f>
        <v>0</v>
      </c>
      <c r="H54" s="5" t="s">
        <v>87</v>
      </c>
      <c r="I54" s="5">
        <f>COUNTIF(C2:C23,"&lt;0.861")-COUNTIF(C2:C23,"&lt;0.844")</f>
        <v>1</v>
      </c>
    </row>
    <row r="55" spans="3:9">
      <c r="C55" s="5" t="s">
        <v>80</v>
      </c>
      <c r="D55" s="5">
        <f>COUNTIF(C2:C24,"&lt;0.791")-COUNTIF(C2:C24,"&lt;0.777")</f>
        <v>0</v>
      </c>
      <c r="H55" s="5" t="s">
        <v>88</v>
      </c>
      <c r="I55" s="5">
        <f>COUNTIF(C2:C23,"&lt;0.878")-COUNTIF(C2:C23,"&lt;0.861")</f>
        <v>1</v>
      </c>
    </row>
    <row r="56" spans="3:9">
      <c r="C56" s="5" t="s">
        <v>81</v>
      </c>
      <c r="D56" s="5">
        <f>COUNTIF(C2:C24,"&lt;0.805")-COUNTIF(C2:C24,"&lt;0.791")</f>
        <v>3</v>
      </c>
      <c r="H56" s="5" t="s">
        <v>89</v>
      </c>
      <c r="I56" s="5">
        <f>COUNTIF(C2:C23,"&lt;0.895")-COUNTIF(C2:C23,"&lt;0.878")</f>
        <v>1</v>
      </c>
    </row>
    <row r="57" spans="3:9">
      <c r="C57" s="5" t="s">
        <v>82</v>
      </c>
      <c r="D57" s="5">
        <f>COUNTIF(C2:C24,"&lt;0.819")-COUNTIF(C2:C24,"&lt;0.805")</f>
        <v>0</v>
      </c>
      <c r="H57" s="5" t="s">
        <v>90</v>
      </c>
      <c r="I57" s="5">
        <f>COUNTIF(C2:C23,"&lt;0.912")-COUNTIF(C2:C23,"&lt;0.895")</f>
        <v>1</v>
      </c>
    </row>
    <row r="58" spans="3:9">
      <c r="C58" s="5" t="s">
        <v>83</v>
      </c>
      <c r="D58" s="5">
        <f>COUNTIF(C2:C24,"&lt;0.833")-COUNTIF(C2:C24,"&lt;0.819")</f>
        <v>2</v>
      </c>
      <c r="H58" s="5" t="s">
        <v>91</v>
      </c>
      <c r="I58" s="5">
        <f>COUNTIF(C2:C23,"&lt;0.929")-COUNTIF(C2:C23,"&lt;0.912")</f>
        <v>1</v>
      </c>
    </row>
    <row r="59" spans="3:9">
      <c r="C59" s="5" t="s">
        <v>84</v>
      </c>
      <c r="D59" s="5">
        <f>COUNTIF(C2:C23,"&lt;0.847")-COUNTIF(C2:C23,"&lt;0.833")</f>
        <v>0</v>
      </c>
      <c r="H59" s="5" t="s">
        <v>92</v>
      </c>
      <c r="I59" s="5">
        <f>COUNTIF(C2:C23,"&lt;0.946")-COUNTIF(C2:C23,"&lt;0.929")</f>
        <v>1</v>
      </c>
    </row>
    <row r="60" spans="8:9">
      <c r="H60" s="5" t="s">
        <v>93</v>
      </c>
      <c r="I60" s="5">
        <f>COUNTIF(C2:C23,"&lt;0.963")-COUNTIF(C2:C23,"&lt;0.946")</f>
        <v>1</v>
      </c>
    </row>
    <row r="61" spans="8:9">
      <c r="H61" s="5" t="s">
        <v>94</v>
      </c>
      <c r="I61" s="5">
        <f>COUNTIF(C2:C23,"&lt;0.98")-COUNTIF(C2:C23,"&lt;0.963")</f>
        <v>1</v>
      </c>
    </row>
    <row r="62" s="3" customFormat="1" spans="8:9">
      <c r="H62" s="16" t="s">
        <v>95</v>
      </c>
      <c r="I62" s="16">
        <f>COUNTIF(C2:C23,"&lt;0.997")-COUNTIF(C2:C23,"&lt;0.98")</f>
        <v>0</v>
      </c>
    </row>
  </sheetData>
  <pageMargins left="0.75" right="0.75" top="1" bottom="1" header="0.5" footer="0.5"/>
  <headerFooter/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1"/>
  <sheetViews>
    <sheetView topLeftCell="A19" workbookViewId="0">
      <selection activeCell="H40" sqref="H40:I60"/>
    </sheetView>
  </sheetViews>
  <sheetFormatPr defaultColWidth="9" defaultRowHeight="13.5"/>
  <cols>
    <col min="3" max="4" width="18.625" customWidth="1"/>
    <col min="8" max="9" width="19.375" customWidth="1"/>
    <col min="10" max="11" width="12.625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="3" customFormat="1" spans="1:14">
      <c r="A2" s="22">
        <v>62</v>
      </c>
      <c r="B2" s="23">
        <v>62</v>
      </c>
      <c r="C2" s="23">
        <v>0.626335144042969</v>
      </c>
      <c r="D2" s="23">
        <v>0.0125883817672729</v>
      </c>
      <c r="E2" s="23">
        <v>10</v>
      </c>
      <c r="F2" s="23">
        <v>8</v>
      </c>
      <c r="G2" s="23">
        <v>0</v>
      </c>
      <c r="H2" s="23">
        <v>2</v>
      </c>
      <c r="I2" s="23">
        <v>1</v>
      </c>
      <c r="J2" s="23">
        <v>0.555555555555556</v>
      </c>
      <c r="K2" s="23">
        <v>0.714285714285714</v>
      </c>
      <c r="L2" s="23">
        <v>0.8</v>
      </c>
      <c r="M2" s="23">
        <v>0.2</v>
      </c>
      <c r="N2" s="23">
        <v>0.6</v>
      </c>
    </row>
    <row r="3" s="1" customFormat="1" spans="1:14">
      <c r="A3" s="8">
        <v>3</v>
      </c>
      <c r="B3" s="9">
        <v>3</v>
      </c>
      <c r="C3" s="9">
        <v>0.65697968006134</v>
      </c>
      <c r="D3" s="9">
        <v>0.0191965103149414</v>
      </c>
      <c r="E3" s="9">
        <v>10</v>
      </c>
      <c r="F3" s="9">
        <v>6</v>
      </c>
      <c r="G3" s="9">
        <v>0</v>
      </c>
      <c r="H3" s="9">
        <v>4</v>
      </c>
      <c r="I3" s="9">
        <v>1</v>
      </c>
      <c r="J3" s="9">
        <v>0.625</v>
      </c>
      <c r="K3" s="9">
        <v>0.769230769230769</v>
      </c>
      <c r="L3" s="9">
        <v>0.6</v>
      </c>
      <c r="M3" s="9">
        <v>0.4</v>
      </c>
      <c r="N3" s="9">
        <v>0.7</v>
      </c>
    </row>
    <row r="4" spans="1:14">
      <c r="A4" s="6">
        <v>31</v>
      </c>
      <c r="B4" s="7">
        <v>31</v>
      </c>
      <c r="C4" s="7">
        <v>0.662692546844482</v>
      </c>
      <c r="D4" s="7">
        <v>0.0293089151382446</v>
      </c>
      <c r="E4" s="7">
        <v>10</v>
      </c>
      <c r="F4" s="7">
        <v>6</v>
      </c>
      <c r="G4" s="7">
        <v>0</v>
      </c>
      <c r="H4" s="7">
        <v>4</v>
      </c>
      <c r="I4" s="7">
        <v>1</v>
      </c>
      <c r="J4" s="7">
        <v>0.625</v>
      </c>
      <c r="K4" s="7">
        <v>0.769230769230769</v>
      </c>
      <c r="L4" s="7">
        <v>0.6</v>
      </c>
      <c r="M4" s="7">
        <v>0.4</v>
      </c>
      <c r="N4" s="7">
        <v>0.7</v>
      </c>
    </row>
    <row r="5" s="3" customFormat="1" spans="1:14">
      <c r="A5" s="22">
        <v>11</v>
      </c>
      <c r="B5" s="23">
        <v>11</v>
      </c>
      <c r="C5" s="23">
        <v>0.682506084442139</v>
      </c>
      <c r="D5" s="23">
        <v>0.0313220024108887</v>
      </c>
      <c r="E5" s="23">
        <v>10</v>
      </c>
      <c r="F5" s="23">
        <v>6</v>
      </c>
      <c r="G5" s="23">
        <v>0</v>
      </c>
      <c r="H5" s="23">
        <v>4</v>
      </c>
      <c r="I5" s="23">
        <v>1</v>
      </c>
      <c r="J5" s="23">
        <v>0.625</v>
      </c>
      <c r="K5" s="23">
        <v>0.769230769230769</v>
      </c>
      <c r="L5" s="23">
        <v>0.6</v>
      </c>
      <c r="M5" s="23">
        <v>0.4</v>
      </c>
      <c r="N5" s="23">
        <v>0.7</v>
      </c>
    </row>
    <row r="6" s="2" customFormat="1" spans="1:14">
      <c r="A6" s="10">
        <v>57</v>
      </c>
      <c r="B6" s="11">
        <v>57</v>
      </c>
      <c r="C6" s="11">
        <v>0.703205585479736</v>
      </c>
      <c r="D6" s="11">
        <v>0.0240179300308228</v>
      </c>
      <c r="E6" s="11">
        <v>10</v>
      </c>
      <c r="F6" s="11">
        <v>4</v>
      </c>
      <c r="G6" s="11">
        <v>0</v>
      </c>
      <c r="H6" s="11">
        <v>6</v>
      </c>
      <c r="I6" s="11">
        <v>1</v>
      </c>
      <c r="J6" s="11">
        <v>0.714285714285714</v>
      </c>
      <c r="K6" s="11">
        <v>0.833333333333333</v>
      </c>
      <c r="L6" s="11">
        <v>0.4</v>
      </c>
      <c r="M6" s="11">
        <v>0.6</v>
      </c>
      <c r="N6" s="11">
        <v>0.8</v>
      </c>
    </row>
    <row r="7" s="3" customFormat="1" spans="1:14">
      <c r="A7" s="22">
        <v>84</v>
      </c>
      <c r="B7" s="23">
        <v>84</v>
      </c>
      <c r="C7" s="23">
        <v>0.710006833076477</v>
      </c>
      <c r="D7" s="23">
        <v>0.00908374786376953</v>
      </c>
      <c r="E7" s="23">
        <v>10</v>
      </c>
      <c r="F7" s="23">
        <v>5</v>
      </c>
      <c r="G7" s="23">
        <v>0</v>
      </c>
      <c r="H7" s="23">
        <v>5</v>
      </c>
      <c r="I7" s="23">
        <v>1</v>
      </c>
      <c r="J7" s="23">
        <v>0.666666666666667</v>
      </c>
      <c r="K7" s="23">
        <v>0.8</v>
      </c>
      <c r="L7" s="23">
        <v>0.5</v>
      </c>
      <c r="M7" s="23">
        <v>0.5</v>
      </c>
      <c r="N7" s="23">
        <v>0.75</v>
      </c>
    </row>
    <row r="8" s="2" customFormat="1" spans="1:14">
      <c r="A8" s="10">
        <v>67</v>
      </c>
      <c r="B8" s="11">
        <v>67</v>
      </c>
      <c r="C8" s="11">
        <v>0.726960897445679</v>
      </c>
      <c r="D8" s="11">
        <v>0.0244230031967163</v>
      </c>
      <c r="E8" s="11">
        <v>10</v>
      </c>
      <c r="F8" s="11">
        <v>7</v>
      </c>
      <c r="G8" s="11">
        <v>0</v>
      </c>
      <c r="H8" s="11">
        <v>3</v>
      </c>
      <c r="I8" s="11">
        <v>1</v>
      </c>
      <c r="J8" s="11">
        <v>0.588235294117647</v>
      </c>
      <c r="K8" s="11">
        <v>0.740740740740741</v>
      </c>
      <c r="L8" s="11">
        <v>0.7</v>
      </c>
      <c r="M8" s="11">
        <v>0.3</v>
      </c>
      <c r="N8" s="11">
        <v>0.65</v>
      </c>
    </row>
    <row r="9" s="3" customFormat="1" spans="1:14">
      <c r="A9" s="22">
        <v>65</v>
      </c>
      <c r="B9" s="23">
        <v>65</v>
      </c>
      <c r="C9" s="23">
        <v>0.745096802711487</v>
      </c>
      <c r="D9" s="23">
        <v>0.034243106842041</v>
      </c>
      <c r="E9" s="23">
        <v>10</v>
      </c>
      <c r="F9" s="23">
        <v>4</v>
      </c>
      <c r="G9" s="23">
        <v>0</v>
      </c>
      <c r="H9" s="23">
        <v>6</v>
      </c>
      <c r="I9" s="23">
        <v>1</v>
      </c>
      <c r="J9" s="23">
        <v>0.714285714285714</v>
      </c>
      <c r="K9" s="23">
        <v>0.833333333333333</v>
      </c>
      <c r="L9" s="23">
        <v>0.4</v>
      </c>
      <c r="M9" s="23">
        <v>0.6</v>
      </c>
      <c r="N9" s="23">
        <v>0.8</v>
      </c>
    </row>
    <row r="10" s="2" customFormat="1" spans="1:14">
      <c r="A10" s="10">
        <v>5</v>
      </c>
      <c r="B10" s="11">
        <v>5</v>
      </c>
      <c r="C10" s="11">
        <v>0.759477138519287</v>
      </c>
      <c r="D10" s="11">
        <v>0.0228502750396729</v>
      </c>
      <c r="E10" s="11">
        <v>10</v>
      </c>
      <c r="F10" s="11">
        <v>6</v>
      </c>
      <c r="G10" s="11">
        <v>0</v>
      </c>
      <c r="H10" s="11">
        <v>4</v>
      </c>
      <c r="I10" s="11">
        <v>1</v>
      </c>
      <c r="J10" s="11">
        <v>0.625</v>
      </c>
      <c r="K10" s="11">
        <v>0.769230769230769</v>
      </c>
      <c r="L10" s="11">
        <v>0.6</v>
      </c>
      <c r="M10" s="11">
        <v>0.4</v>
      </c>
      <c r="N10" s="11">
        <v>0.7</v>
      </c>
    </row>
    <row r="11" s="1" customFormat="1" spans="1:14">
      <c r="A11" s="8">
        <v>40</v>
      </c>
      <c r="B11" s="9">
        <v>40</v>
      </c>
      <c r="C11" s="9">
        <v>0.792062044143677</v>
      </c>
      <c r="D11" s="9">
        <v>0.0185079574584961</v>
      </c>
      <c r="E11" s="9">
        <v>10</v>
      </c>
      <c r="F11" s="9">
        <v>5</v>
      </c>
      <c r="G11" s="9">
        <v>0</v>
      </c>
      <c r="H11" s="9">
        <v>5</v>
      </c>
      <c r="I11" s="9">
        <v>1</v>
      </c>
      <c r="J11" s="9">
        <v>0.666666666666667</v>
      </c>
      <c r="K11" s="9">
        <v>0.8</v>
      </c>
      <c r="L11" s="9">
        <v>0.5</v>
      </c>
      <c r="M11" s="9">
        <v>0.5</v>
      </c>
      <c r="N11" s="9">
        <v>0.75</v>
      </c>
    </row>
    <row r="12" s="3" customFormat="1" spans="1:14">
      <c r="A12" s="22">
        <v>17</v>
      </c>
      <c r="B12" s="23">
        <v>17</v>
      </c>
      <c r="C12" s="23">
        <v>0.802490711212158</v>
      </c>
      <c r="D12" s="23">
        <v>0.0230822563171387</v>
      </c>
      <c r="E12" s="23">
        <v>10</v>
      </c>
      <c r="F12" s="23">
        <v>5</v>
      </c>
      <c r="G12" s="23">
        <v>0</v>
      </c>
      <c r="H12" s="23">
        <v>5</v>
      </c>
      <c r="I12" s="23">
        <v>1</v>
      </c>
      <c r="J12" s="23">
        <v>0.666666666666667</v>
      </c>
      <c r="K12" s="23">
        <v>0.8</v>
      </c>
      <c r="L12" s="23">
        <v>0.5</v>
      </c>
      <c r="M12" s="23">
        <v>0.5</v>
      </c>
      <c r="N12" s="23">
        <v>0.75</v>
      </c>
    </row>
    <row r="13" s="1" customFormat="1" spans="1:14">
      <c r="A13" s="8">
        <v>6</v>
      </c>
      <c r="B13" s="9">
        <v>6</v>
      </c>
      <c r="C13" s="9">
        <v>0.825859069824219</v>
      </c>
      <c r="D13" s="9">
        <v>0.0527646541595459</v>
      </c>
      <c r="E13" s="9">
        <v>10</v>
      </c>
      <c r="F13" s="9">
        <v>5</v>
      </c>
      <c r="G13" s="9">
        <v>0</v>
      </c>
      <c r="H13" s="9">
        <v>5</v>
      </c>
      <c r="I13" s="9">
        <v>1</v>
      </c>
      <c r="J13" s="9">
        <v>0.666666666666667</v>
      </c>
      <c r="K13" s="9">
        <v>0.8</v>
      </c>
      <c r="L13" s="9">
        <v>0.5</v>
      </c>
      <c r="M13" s="9">
        <v>0.5</v>
      </c>
      <c r="N13" s="9">
        <v>0.75</v>
      </c>
    </row>
    <row r="14" s="1" customFormat="1" spans="1:14">
      <c r="A14" s="8">
        <v>25</v>
      </c>
      <c r="B14" s="9">
        <v>25</v>
      </c>
      <c r="C14" s="9">
        <v>0.827527761459351</v>
      </c>
      <c r="D14" s="9">
        <v>0.106193423271179</v>
      </c>
      <c r="E14" s="9">
        <v>10</v>
      </c>
      <c r="F14" s="9">
        <v>6</v>
      </c>
      <c r="G14" s="9">
        <v>0</v>
      </c>
      <c r="H14" s="9">
        <v>4</v>
      </c>
      <c r="I14" s="9">
        <v>1</v>
      </c>
      <c r="J14" s="9">
        <v>0.625</v>
      </c>
      <c r="K14" s="9">
        <v>0.769230769230769</v>
      </c>
      <c r="L14" s="9">
        <v>0.6</v>
      </c>
      <c r="M14" s="9">
        <v>0.4</v>
      </c>
      <c r="N14" s="9">
        <v>0.7</v>
      </c>
    </row>
    <row r="15" s="1" customFormat="1" spans="1:14">
      <c r="A15" s="8">
        <v>79</v>
      </c>
      <c r="B15" s="9">
        <v>79</v>
      </c>
      <c r="C15" s="9">
        <v>0.850063800811768</v>
      </c>
      <c r="D15" s="9">
        <v>0.0480085611343384</v>
      </c>
      <c r="E15" s="9">
        <v>10</v>
      </c>
      <c r="F15" s="9">
        <v>2</v>
      </c>
      <c r="G15" s="9">
        <v>0</v>
      </c>
      <c r="H15" s="9">
        <v>8</v>
      </c>
      <c r="I15" s="9">
        <v>1</v>
      </c>
      <c r="J15" s="9">
        <v>0.833333333333333</v>
      </c>
      <c r="K15" s="9">
        <v>0.909090909090909</v>
      </c>
      <c r="L15" s="9">
        <v>0.2</v>
      </c>
      <c r="M15" s="9">
        <v>0.8</v>
      </c>
      <c r="N15" s="9">
        <v>0.9</v>
      </c>
    </row>
    <row r="16" s="2" customFormat="1" spans="1:14">
      <c r="A16" s="10">
        <v>99</v>
      </c>
      <c r="B16" s="11">
        <v>99</v>
      </c>
      <c r="C16" s="11">
        <v>0.862016797065735</v>
      </c>
      <c r="D16" s="11">
        <v>0.0384888648986816</v>
      </c>
      <c r="E16" s="11">
        <v>10</v>
      </c>
      <c r="F16" s="11">
        <v>5</v>
      </c>
      <c r="G16" s="11">
        <v>0</v>
      </c>
      <c r="H16" s="11">
        <v>5</v>
      </c>
      <c r="I16" s="11">
        <v>1</v>
      </c>
      <c r="J16" s="11">
        <v>0.666666666666667</v>
      </c>
      <c r="K16" s="11">
        <v>0.8</v>
      </c>
      <c r="L16" s="11">
        <v>0.5</v>
      </c>
      <c r="M16" s="11">
        <v>0.5</v>
      </c>
      <c r="N16" s="11">
        <v>0.75</v>
      </c>
    </row>
    <row r="17" s="26" customFormat="1" spans="1:14">
      <c r="A17" s="27">
        <v>94</v>
      </c>
      <c r="B17" s="28">
        <v>94</v>
      </c>
      <c r="C17" s="28">
        <v>0.884147644042969</v>
      </c>
      <c r="D17" s="28">
        <v>0.0210639238357544</v>
      </c>
      <c r="E17" s="28">
        <v>10</v>
      </c>
      <c r="F17" s="28">
        <v>6</v>
      </c>
      <c r="G17" s="28">
        <v>0</v>
      </c>
      <c r="H17" s="28">
        <v>4</v>
      </c>
      <c r="I17" s="28">
        <v>1</v>
      </c>
      <c r="J17" s="28">
        <v>0.625</v>
      </c>
      <c r="K17" s="28">
        <v>0.769230769230769</v>
      </c>
      <c r="L17" s="28">
        <v>0.6</v>
      </c>
      <c r="M17" s="28">
        <v>0.4</v>
      </c>
      <c r="N17" s="28">
        <v>0.7</v>
      </c>
    </row>
    <row r="18" s="3" customFormat="1" spans="1:14">
      <c r="A18" s="22">
        <v>93</v>
      </c>
      <c r="B18" s="23">
        <v>93</v>
      </c>
      <c r="C18" s="23">
        <v>0.902466416358948</v>
      </c>
      <c r="D18" s="23">
        <v>0.0377544164657593</v>
      </c>
      <c r="E18" s="23">
        <v>10</v>
      </c>
      <c r="F18" s="23">
        <v>4</v>
      </c>
      <c r="G18" s="23">
        <v>0</v>
      </c>
      <c r="H18" s="23">
        <v>6</v>
      </c>
      <c r="I18" s="23">
        <v>1</v>
      </c>
      <c r="J18" s="23">
        <v>0.714285714285714</v>
      </c>
      <c r="K18" s="23">
        <v>0.833333333333333</v>
      </c>
      <c r="L18" s="23">
        <v>0.4</v>
      </c>
      <c r="M18" s="23">
        <v>0.6</v>
      </c>
      <c r="N18" s="23">
        <v>0.8</v>
      </c>
    </row>
    <row r="19" s="2" customFormat="1" spans="1:14">
      <c r="A19" s="10">
        <v>30</v>
      </c>
      <c r="B19" s="11">
        <v>30</v>
      </c>
      <c r="C19" s="11">
        <v>0.924483895301819</v>
      </c>
      <c r="D19" s="11">
        <v>0.00849044322967529</v>
      </c>
      <c r="E19" s="11">
        <v>10</v>
      </c>
      <c r="F19" s="11">
        <v>8</v>
      </c>
      <c r="G19" s="11">
        <v>0</v>
      </c>
      <c r="H19" s="11">
        <v>2</v>
      </c>
      <c r="I19" s="11">
        <v>1</v>
      </c>
      <c r="J19" s="11">
        <v>0.555555555555556</v>
      </c>
      <c r="K19" s="11">
        <v>0.714285714285714</v>
      </c>
      <c r="L19" s="11">
        <v>0.8</v>
      </c>
      <c r="M19" s="11">
        <v>0.2</v>
      </c>
      <c r="N19" s="11">
        <v>0.6</v>
      </c>
    </row>
    <row r="20" s="21" customFormat="1" spans="1:14">
      <c r="A20" s="24">
        <v>10</v>
      </c>
      <c r="B20" s="25">
        <v>10</v>
      </c>
      <c r="C20" s="25">
        <v>0.942210555076599</v>
      </c>
      <c r="D20" s="25">
        <v>0.160889387130737</v>
      </c>
      <c r="E20" s="25">
        <v>10</v>
      </c>
      <c r="F20" s="25">
        <v>4</v>
      </c>
      <c r="G20" s="25">
        <v>0</v>
      </c>
      <c r="H20" s="25">
        <v>6</v>
      </c>
      <c r="I20" s="25">
        <v>1</v>
      </c>
      <c r="J20" s="25">
        <v>0.714285714285714</v>
      </c>
      <c r="K20" s="25">
        <v>0.833333333333333</v>
      </c>
      <c r="L20" s="25">
        <v>0.4</v>
      </c>
      <c r="M20" s="25">
        <v>0.6</v>
      </c>
      <c r="N20" s="25">
        <v>0.8</v>
      </c>
    </row>
    <row r="21" s="1" customFormat="1" spans="1:14">
      <c r="A21" s="8">
        <v>71</v>
      </c>
      <c r="B21" s="9">
        <v>71</v>
      </c>
      <c r="C21" s="9">
        <v>0.962655186653137</v>
      </c>
      <c r="D21" s="9">
        <v>0.0840179920196533</v>
      </c>
      <c r="E21" s="9">
        <v>10</v>
      </c>
      <c r="F21" s="9">
        <v>6</v>
      </c>
      <c r="G21" s="9">
        <v>0</v>
      </c>
      <c r="H21" s="9">
        <v>4</v>
      </c>
      <c r="I21" s="9">
        <v>1</v>
      </c>
      <c r="J21" s="9">
        <v>0.625</v>
      </c>
      <c r="K21" s="9">
        <v>0.769230769230769</v>
      </c>
      <c r="L21" s="9">
        <v>0.6</v>
      </c>
      <c r="M21" s="9">
        <v>0.4</v>
      </c>
      <c r="N21" s="9">
        <v>0.7</v>
      </c>
    </row>
    <row r="22" s="3" customFormat="1" spans="1:14">
      <c r="A22" s="22">
        <v>33</v>
      </c>
      <c r="B22" s="23">
        <v>33</v>
      </c>
      <c r="C22" s="23">
        <v>0.972739696502686</v>
      </c>
      <c r="D22" s="23">
        <v>0.0680270195007324</v>
      </c>
      <c r="E22" s="23">
        <v>10</v>
      </c>
      <c r="F22" s="23">
        <v>7</v>
      </c>
      <c r="G22" s="23">
        <v>0</v>
      </c>
      <c r="H22" s="23">
        <v>3</v>
      </c>
      <c r="I22" s="23">
        <v>1</v>
      </c>
      <c r="J22" s="23">
        <v>0.588235294117647</v>
      </c>
      <c r="K22" s="23">
        <v>0.740740740740741</v>
      </c>
      <c r="L22" s="23">
        <v>0.7</v>
      </c>
      <c r="M22" s="23">
        <v>0.3</v>
      </c>
      <c r="N22" s="23">
        <v>0.65</v>
      </c>
    </row>
    <row r="23" spans="3:14">
      <c r="C23" s="5">
        <f>AVERAGE(C2:C22)</f>
        <v>0.80104687100365</v>
      </c>
      <c r="D23" s="5">
        <f>AVERAGE(D2:D22)</f>
        <v>0.0416344177155267</v>
      </c>
      <c r="J23" s="5">
        <f>AVERAGE(J2:J22)</f>
        <v>0.651732915388378</v>
      </c>
      <c r="K23" s="5">
        <f>AVERAGE(K2:K22)</f>
        <v>0.787480597004407</v>
      </c>
      <c r="L23" s="5">
        <f>AVERAGE(L2:L22)</f>
        <v>0.547619047619048</v>
      </c>
      <c r="M23" s="5">
        <f>AVERAGE(M2:M22)</f>
        <v>0.452380952380952</v>
      </c>
      <c r="N23" s="5">
        <f>AVERAGE(N2:N22)</f>
        <v>0.726190476190476</v>
      </c>
    </row>
    <row r="25" spans="3:12">
      <c r="C25" s="12" t="s">
        <v>13</v>
      </c>
      <c r="D25" s="5" t="s">
        <v>14</v>
      </c>
      <c r="E25" s="5"/>
      <c r="H25" s="12" t="s">
        <v>13</v>
      </c>
      <c r="I25" s="5" t="s">
        <v>14</v>
      </c>
      <c r="J25" s="13" t="s">
        <v>26</v>
      </c>
      <c r="K25" s="14"/>
      <c r="L25" s="14"/>
    </row>
    <row r="26" s="14" customFormat="1" spans="3:10">
      <c r="C26" s="13" t="s">
        <v>27</v>
      </c>
      <c r="D26" s="13">
        <f>COUNTIF(C2:C22,"&lt;0.399")-COUNTIF(C2:C22,"&lt;0.385")</f>
        <v>0</v>
      </c>
      <c r="E26" s="13"/>
      <c r="H26" s="13" t="s">
        <v>28</v>
      </c>
      <c r="I26" s="13">
        <f>COUNTIF(C2:C22,"&lt;0.402")-COUNTIF(C2:C22,"&lt;0.385")</f>
        <v>0</v>
      </c>
      <c r="J26" s="15"/>
    </row>
    <row r="27" spans="3:13">
      <c r="C27" s="5" t="s">
        <v>29</v>
      </c>
      <c r="D27" s="5">
        <f>COUNTIF(C2:C22,"&lt;0.413")-COUNTIF(C2:C22,"&lt;0.399")</f>
        <v>0</v>
      </c>
      <c r="E27" s="5"/>
      <c r="H27" s="5" t="s">
        <v>30</v>
      </c>
      <c r="I27" s="5">
        <f>COUNTIF(C2:C22,"&lt;0.419")-COUNTIF(C2:C22,"&lt;0.402")</f>
        <v>0</v>
      </c>
      <c r="J27" s="15">
        <v>0.04</v>
      </c>
      <c r="K27" s="14">
        <v>-20</v>
      </c>
      <c r="L27" s="14">
        <v>480</v>
      </c>
      <c r="M27" s="14">
        <v>24</v>
      </c>
    </row>
    <row r="28" s="14" customFormat="1" spans="3:13">
      <c r="C28" s="13" t="s">
        <v>31</v>
      </c>
      <c r="D28" s="13">
        <f>COUNTIF(C2:C22,"&lt;0.427")-COUNTIF(C2:C22,"&lt;0.413")</f>
        <v>0</v>
      </c>
      <c r="E28" s="13">
        <v>3</v>
      </c>
      <c r="F28" s="13">
        <v>2</v>
      </c>
      <c r="H28" s="13" t="s">
        <v>32</v>
      </c>
      <c r="I28" s="13">
        <f>COUNTIF(C2:C22,"&lt;0.436")-COUNTIF(C2:C22,"&lt;0.419")</f>
        <v>0</v>
      </c>
      <c r="J28" s="15">
        <v>0.08</v>
      </c>
      <c r="K28" s="14">
        <v>-40</v>
      </c>
      <c r="L28" s="14">
        <v>460</v>
      </c>
      <c r="M28" s="14">
        <v>23</v>
      </c>
    </row>
    <row r="29" s="14" customFormat="1" spans="3:13">
      <c r="C29" s="13" t="s">
        <v>33</v>
      </c>
      <c r="D29" s="13">
        <f>COUNTIF(C2:C22,"&lt;0.441")-COUNTIF(C2:C22,"&lt;0.427")</f>
        <v>0</v>
      </c>
      <c r="E29" s="13">
        <v>5</v>
      </c>
      <c r="F29" s="13">
        <v>5</v>
      </c>
      <c r="H29" s="13" t="s">
        <v>34</v>
      </c>
      <c r="I29" s="13">
        <f>COUNTIF(C2:C22,"&lt;0.453")-COUNTIF(C2:C22,"&lt;0.436")</f>
        <v>0</v>
      </c>
      <c r="J29" s="15">
        <v>0.12</v>
      </c>
      <c r="K29" s="14">
        <v>-60</v>
      </c>
      <c r="L29" s="14">
        <v>440</v>
      </c>
      <c r="M29" s="14">
        <v>22</v>
      </c>
    </row>
    <row r="30" s="14" customFormat="1" spans="3:13">
      <c r="C30" s="13" t="s">
        <v>35</v>
      </c>
      <c r="D30" s="13">
        <f>COUNTIF(C2:C22,"&lt;0.455")-COUNTIF(C2:C22,"&lt;0.441")</f>
        <v>0</v>
      </c>
      <c r="E30" s="13">
        <v>9</v>
      </c>
      <c r="F30" s="13">
        <v>7</v>
      </c>
      <c r="H30" s="13" t="s">
        <v>36</v>
      </c>
      <c r="I30" s="13">
        <f>COUNTIF(C2:C22,"&lt;0.47")-COUNTIF(C2:C22,"&lt;0.453")</f>
        <v>0</v>
      </c>
      <c r="J30" s="15">
        <v>0.16</v>
      </c>
      <c r="K30" s="18">
        <v>-80</v>
      </c>
      <c r="L30" s="18">
        <v>420</v>
      </c>
      <c r="M30" s="14">
        <v>21</v>
      </c>
    </row>
    <row r="31" s="14" customFormat="1" spans="3:9">
      <c r="C31" s="13" t="s">
        <v>37</v>
      </c>
      <c r="D31" s="13">
        <f>COUNTIF(C2:C22,"&lt;0.469")-COUNTIF(C2:C22,"&lt;0.455")</f>
        <v>0</v>
      </c>
      <c r="E31" s="13">
        <v>5</v>
      </c>
      <c r="F31" s="13">
        <v>5</v>
      </c>
      <c r="H31" s="13" t="s">
        <v>38</v>
      </c>
      <c r="I31" s="13">
        <f>COUNTIF(C2:C22,"&lt;0.487")-COUNTIF(C2:C22,"&lt;0.47")</f>
        <v>0</v>
      </c>
    </row>
    <row r="32" s="14" customFormat="1" spans="3:9">
      <c r="C32" s="13" t="s">
        <v>39</v>
      </c>
      <c r="D32" s="13">
        <f>COUNTIF(C2:C22,"&lt;0.483")-COUNTIF(C2:C22,"&lt;0.469")</f>
        <v>0</v>
      </c>
      <c r="E32" s="13">
        <v>3</v>
      </c>
      <c r="F32" s="13">
        <v>2</v>
      </c>
      <c r="H32" s="13" t="s">
        <v>40</v>
      </c>
      <c r="I32" s="13">
        <f>COUNTIF(C2:C22,"&lt;0.504")-COUNTIF(C2:C22,"&lt;0.487")</f>
        <v>0</v>
      </c>
    </row>
    <row r="33" spans="3:11">
      <c r="C33" s="5" t="s">
        <v>41</v>
      </c>
      <c r="D33" s="5">
        <f>COUNTIF(C2:C22,"&lt;0.497")-COUNTIF(C2:C22,"&lt;0.483")</f>
        <v>0</v>
      </c>
      <c r="E33" s="5"/>
      <c r="H33" s="5" t="s">
        <v>42</v>
      </c>
      <c r="I33" s="5">
        <f>COUNTIF(C2:C22,"&lt;0.521")-COUNTIF(C2:C22,"&lt;0.504")</f>
        <v>0</v>
      </c>
      <c r="J33" s="5">
        <v>0.57</v>
      </c>
      <c r="K33" s="5">
        <v>0.041</v>
      </c>
    </row>
    <row r="34" spans="3:11">
      <c r="C34" s="5" t="s">
        <v>43</v>
      </c>
      <c r="D34" s="5">
        <f>COUNTIF(C2:C22,"&lt;0.511")-COUNTIF(C2:C22,"&lt;0.497")</f>
        <v>0</v>
      </c>
      <c r="E34" s="5"/>
      <c r="H34" s="5" t="s">
        <v>44</v>
      </c>
      <c r="I34" s="5">
        <f>COUNTIF(C2:C22,"&lt;0.538")-COUNTIF(C2:C22,"&lt;0.521")</f>
        <v>0</v>
      </c>
      <c r="J34" s="5">
        <v>0.725</v>
      </c>
      <c r="K34" s="5">
        <v>0.076</v>
      </c>
    </row>
    <row r="35" spans="3:11">
      <c r="C35" s="5" t="s">
        <v>45</v>
      </c>
      <c r="D35" s="5">
        <f>COUNTIF(C2:C22,"&lt;0.525")-COUNTIF(C2:C22,"&lt;0.511")</f>
        <v>0</v>
      </c>
      <c r="E35" s="5"/>
      <c r="H35" s="5" t="s">
        <v>46</v>
      </c>
      <c r="I35" s="5">
        <f>COUNTIF(C2:C22,"&lt;0.555")-COUNTIF(C2:C22,"&lt;0.538")</f>
        <v>0</v>
      </c>
      <c r="J35" s="5">
        <v>0.801</v>
      </c>
      <c r="K35" s="5">
        <v>0.094</v>
      </c>
    </row>
    <row r="36" spans="3:9">
      <c r="C36" s="5" t="s">
        <v>47</v>
      </c>
      <c r="D36" s="5">
        <f>COUNTIF(C2:C22,"&lt;0.539")-COUNTIF(C2:C22,"&lt;0.525")</f>
        <v>0</v>
      </c>
      <c r="E36" s="5"/>
      <c r="H36" s="5" t="s">
        <v>48</v>
      </c>
      <c r="I36" s="5">
        <f>COUNTIF(C2:C22,"&lt;0.572")-COUNTIF(C2:C22,"&lt;0.555")</f>
        <v>0</v>
      </c>
    </row>
    <row r="37" spans="3:9">
      <c r="C37" s="5" t="s">
        <v>49</v>
      </c>
      <c r="D37" s="5">
        <f>COUNTIF(C2:C23,"&lt;0.553")-COUNTIF(C2:C23,"&lt;0.539")</f>
        <v>0</v>
      </c>
      <c r="H37" s="5" t="s">
        <v>50</v>
      </c>
      <c r="I37" s="5">
        <f>COUNTIF(C2:C22,"&lt;0.589")-COUNTIF(C2:C22,"&lt;0.572")</f>
        <v>0</v>
      </c>
    </row>
    <row r="38" spans="3:9">
      <c r="C38" s="5" t="s">
        <v>51</v>
      </c>
      <c r="D38" s="5">
        <f>COUNTIF(C2:C23,"&lt;0.567")-COUNTIF(C2:C23,"&lt;0.553")</f>
        <v>0</v>
      </c>
      <c r="H38" s="5" t="s">
        <v>52</v>
      </c>
      <c r="I38" s="5">
        <f>COUNTIF(C2:C22,"&lt;0.606")-COUNTIF(C2:C22,"&lt;0.589")</f>
        <v>0</v>
      </c>
    </row>
    <row r="39" s="3" customFormat="1" spans="3:9">
      <c r="C39" s="16" t="s">
        <v>53</v>
      </c>
      <c r="D39" s="16">
        <f>COUNTIF(C2:C23,"&lt;0.581")-COUNTIF(C2:C23,"&lt;0.567")</f>
        <v>0</v>
      </c>
      <c r="H39" s="16" t="s">
        <v>54</v>
      </c>
      <c r="I39" s="16">
        <f>COUNTIF(C2:C22,"&lt;0.623")-COUNTIF(C2:C22,"&lt;0.606")</f>
        <v>0</v>
      </c>
    </row>
    <row r="40" spans="3:9">
      <c r="C40" s="5" t="s">
        <v>55</v>
      </c>
      <c r="D40" s="5">
        <f>COUNTIF(C2:C23,"&lt;0.595")-COUNTIF(C2:C23,"&lt;0.581")</f>
        <v>0</v>
      </c>
      <c r="H40" s="5" t="s">
        <v>56</v>
      </c>
      <c r="I40" s="5">
        <f>COUNTIF(C2:C22,"&lt;0.64")-COUNTIF(C2:C22,"&lt;0.623")</f>
        <v>1</v>
      </c>
    </row>
    <row r="41" spans="3:9">
      <c r="C41" s="5" t="s">
        <v>57</v>
      </c>
      <c r="D41" s="5">
        <f>COUNTIF(C2:C23,"&lt;0.609")-COUNTIF(C2:C23,"&lt;0.595")</f>
        <v>0</v>
      </c>
      <c r="H41" s="5" t="s">
        <v>58</v>
      </c>
      <c r="I41" s="5">
        <f>COUNTIF(C2:C22,"&lt;0.657")-COUNTIF(C2:C22,"&lt;0.64")</f>
        <v>1</v>
      </c>
    </row>
    <row r="42" spans="3:9">
      <c r="C42" s="5" t="s">
        <v>59</v>
      </c>
      <c r="D42" s="5">
        <f>COUNTIF(C2:C23,"&lt;0.623")-COUNTIF(C2:C23,"&lt;0.609")</f>
        <v>0</v>
      </c>
      <c r="H42" s="5" t="s">
        <v>60</v>
      </c>
      <c r="I42" s="5">
        <f>COUNTIF(C2:C22,"&lt;0.674")-COUNTIF(C2:C22,"&lt;0.657")</f>
        <v>1</v>
      </c>
    </row>
    <row r="43" spans="3:9">
      <c r="C43" s="5" t="s">
        <v>61</v>
      </c>
      <c r="D43" s="5">
        <f>COUNTIF(C2:C23,"&lt;0.637")-COUNTIF(C2:C23,"&lt;0.623")</f>
        <v>1</v>
      </c>
      <c r="H43" s="5" t="s">
        <v>62</v>
      </c>
      <c r="I43" s="5">
        <f>COUNTIF(C2:C22,"&lt;0.691")-COUNTIF(C2:C22,"&lt;0.674")</f>
        <v>1</v>
      </c>
    </row>
    <row r="44" spans="3:9">
      <c r="C44" s="5" t="s">
        <v>63</v>
      </c>
      <c r="D44" s="5">
        <f>COUNTIF(C2:C23,"&lt;0.651")-COUNTIF(C2:C23,"&lt;0.637")</f>
        <v>0</v>
      </c>
      <c r="H44" s="5" t="s">
        <v>64</v>
      </c>
      <c r="I44" s="5">
        <f>COUNTIF(C2:C22,"&lt;0.708")-COUNTIF(C2:C22,"&lt;0.691")</f>
        <v>1</v>
      </c>
    </row>
    <row r="45" spans="3:9">
      <c r="C45" s="5" t="s">
        <v>65</v>
      </c>
      <c r="D45" s="5">
        <f>COUNTIF(C2:C23,"&lt;0.665")-COUNTIF(C2:C23,"&lt;0.651")</f>
        <v>2</v>
      </c>
      <c r="H45" s="5" t="s">
        <v>66</v>
      </c>
      <c r="I45" s="5">
        <f>COUNTIF(C2:C22,"&lt;0.725")-COUNTIF(C2:C22,"&lt;0.708")</f>
        <v>1</v>
      </c>
    </row>
    <row r="46" spans="3:9">
      <c r="C46" s="5" t="s">
        <v>67</v>
      </c>
      <c r="D46" s="5">
        <f>COUNTIF(C2:C23,"&lt;0.679")-COUNTIF(C2:C23,"&lt;0.665")</f>
        <v>0</v>
      </c>
      <c r="H46" s="5" t="s">
        <v>68</v>
      </c>
      <c r="I46" s="5">
        <f>COUNTIF(C2:C22,"&lt;0.742")-COUNTIF(C2:C22,"&lt;0.725")</f>
        <v>1</v>
      </c>
    </row>
    <row r="47" spans="3:9">
      <c r="C47" s="5" t="s">
        <v>69</v>
      </c>
      <c r="D47" s="5">
        <f>COUNTIF(C2:C23,"&lt;0.693")-COUNTIF(C2:C23,"&lt;0.679")</f>
        <v>1</v>
      </c>
      <c r="H47" s="5" t="s">
        <v>70</v>
      </c>
      <c r="I47" s="5">
        <f>COUNTIF(C2:C22,"&lt;0.759")-COUNTIF(C2:C22,"&lt;0.742")</f>
        <v>1</v>
      </c>
    </row>
    <row r="48" spans="3:9">
      <c r="C48" s="5" t="s">
        <v>71</v>
      </c>
      <c r="D48" s="5">
        <f>COUNTIF(C2:C23,"&lt;0.707")-COUNTIF(C2:C23,"&lt;0.693")</f>
        <v>1</v>
      </c>
      <c r="H48" s="5" t="s">
        <v>72</v>
      </c>
      <c r="I48" s="5">
        <f>COUNTIF(C2:C22,"&lt;0.776")-COUNTIF(C2:C22,"&lt;0.759")</f>
        <v>1</v>
      </c>
    </row>
    <row r="49" spans="3:9">
      <c r="C49" s="5" t="s">
        <v>73</v>
      </c>
      <c r="D49" s="5">
        <f>COUNTIF(C2:C23,"&lt;0.721")-COUNTIF(C2:C23,"&lt;0.707")</f>
        <v>1</v>
      </c>
      <c r="H49" s="5" t="s">
        <v>74</v>
      </c>
      <c r="I49" s="5">
        <f>COUNTIF(C2:C22,"&lt;0.793")-COUNTIF(C2:C22,"&lt;0.776")</f>
        <v>1</v>
      </c>
    </row>
    <row r="50" s="4" customFormat="1" spans="3:9">
      <c r="C50" s="17" t="s">
        <v>75</v>
      </c>
      <c r="D50" s="17">
        <f>COUNTIF(C2:C23,"&lt;0.735")-COUNTIF(C2:C23,"&lt;0.721")</f>
        <v>1</v>
      </c>
      <c r="H50" s="17" t="s">
        <v>76</v>
      </c>
      <c r="I50" s="17">
        <f>COUNTIF(C2:C22,"&lt;0.81")-COUNTIF(C2:C22,"&lt;0.793")</f>
        <v>1</v>
      </c>
    </row>
    <row r="51" spans="3:9">
      <c r="C51" s="5" t="s">
        <v>77</v>
      </c>
      <c r="D51" s="5">
        <f>COUNTIF(C2:C23,"&lt;0.749")-COUNTIF(C2:C23,"&lt;0.735")</f>
        <v>1</v>
      </c>
      <c r="H51" s="5" t="s">
        <v>85</v>
      </c>
      <c r="I51" s="5">
        <f>COUNTIF(C2:C22,"&lt;0.827")-COUNTIF(C2:C22,"&lt;0.81")</f>
        <v>1</v>
      </c>
    </row>
    <row r="52" spans="3:9">
      <c r="C52" s="5" t="s">
        <v>78</v>
      </c>
      <c r="D52" s="5">
        <f>COUNTIF(C2:C23,"&lt;0.763")-COUNTIF(C2:C23,"&lt;0.749")</f>
        <v>1</v>
      </c>
      <c r="H52" s="5" t="s">
        <v>86</v>
      </c>
      <c r="I52" s="5">
        <f>COUNTIF(C2:C22,"&lt;0.844")-COUNTIF(C2:C22,"&lt;0.827")</f>
        <v>1</v>
      </c>
    </row>
    <row r="53" spans="3:9">
      <c r="C53" s="5" t="s">
        <v>79</v>
      </c>
      <c r="D53" s="5">
        <f>COUNTIF(C2:C23,"&lt;0.777")-COUNTIF(C2:C23,"&lt;0.763")</f>
        <v>0</v>
      </c>
      <c r="H53" s="5" t="s">
        <v>87</v>
      </c>
      <c r="I53" s="5">
        <f>COUNTIF(C2:C22,"&lt;0.861")-COUNTIF(C2:C22,"&lt;0.844")</f>
        <v>1</v>
      </c>
    </row>
    <row r="54" spans="3:9">
      <c r="C54" s="5" t="s">
        <v>80</v>
      </c>
      <c r="D54" s="5">
        <f>COUNTIF(C2:C23,"&lt;0.791")-COUNTIF(C2:C23,"&lt;0.777")</f>
        <v>0</v>
      </c>
      <c r="H54" s="5" t="s">
        <v>88</v>
      </c>
      <c r="I54" s="5">
        <f>COUNTIF(C2:C22,"&lt;0.878")-COUNTIF(C2:C22,"&lt;0.861")</f>
        <v>1</v>
      </c>
    </row>
    <row r="55" spans="3:9">
      <c r="C55" s="5" t="s">
        <v>81</v>
      </c>
      <c r="D55" s="5">
        <f>COUNTIF(C2:C23,"&lt;0.805")-COUNTIF(C2:C23,"&lt;0.791")</f>
        <v>3</v>
      </c>
      <c r="H55" s="5" t="s">
        <v>89</v>
      </c>
      <c r="I55" s="5">
        <f>COUNTIF(C2:C22,"&lt;0.895")-COUNTIF(C2:C22,"&lt;0.878")</f>
        <v>1</v>
      </c>
    </row>
    <row r="56" spans="3:9">
      <c r="C56" s="5" t="s">
        <v>82</v>
      </c>
      <c r="D56" s="5">
        <f>COUNTIF(C2:C23,"&lt;0.819")-COUNTIF(C2:C23,"&lt;0.805")</f>
        <v>0</v>
      </c>
      <c r="H56" s="5" t="s">
        <v>90</v>
      </c>
      <c r="I56" s="5">
        <f>COUNTIF(C2:C22,"&lt;0.912")-COUNTIF(C2:C22,"&lt;0.895")</f>
        <v>1</v>
      </c>
    </row>
    <row r="57" spans="3:9">
      <c r="C57" s="5" t="s">
        <v>83</v>
      </c>
      <c r="D57" s="5">
        <f>COUNTIF(C2:C23,"&lt;0.833")-COUNTIF(C2:C23,"&lt;0.819")</f>
        <v>2</v>
      </c>
      <c r="H57" s="5" t="s">
        <v>91</v>
      </c>
      <c r="I57" s="5">
        <f>COUNTIF(C2:C22,"&lt;0.929")-COUNTIF(C2:C22,"&lt;0.912")</f>
        <v>1</v>
      </c>
    </row>
    <row r="58" spans="3:9">
      <c r="C58" s="5" t="s">
        <v>84</v>
      </c>
      <c r="D58" s="5">
        <f>COUNTIF(C2:C22,"&lt;0.847")-COUNTIF(C2:C22,"&lt;0.833")</f>
        <v>0</v>
      </c>
      <c r="H58" s="5" t="s">
        <v>92</v>
      </c>
      <c r="I58" s="5">
        <f>COUNTIF(C2:C22,"&lt;0.946")-COUNTIF(C2:C22,"&lt;0.929")</f>
        <v>1</v>
      </c>
    </row>
    <row r="59" spans="8:9">
      <c r="H59" s="5" t="s">
        <v>93</v>
      </c>
      <c r="I59" s="5">
        <f>COUNTIF(C2:C22,"&lt;0.963")-COUNTIF(C2:C22,"&lt;0.946")</f>
        <v>1</v>
      </c>
    </row>
    <row r="60" spans="8:9">
      <c r="H60" s="5" t="s">
        <v>94</v>
      </c>
      <c r="I60" s="5">
        <f>COUNTIF(C2:C22,"&lt;0.98")-COUNTIF(C2:C22,"&lt;0.963")</f>
        <v>1</v>
      </c>
    </row>
    <row r="61" s="3" customFormat="1" spans="8:9">
      <c r="H61" s="16" t="s">
        <v>95</v>
      </c>
      <c r="I61" s="16">
        <f>COUNTIF(C2:C22,"&lt;0.997")-COUNTIF(C2:C22,"&lt;0.98")</f>
        <v>0</v>
      </c>
    </row>
  </sheetData>
  <pageMargins left="0.75" right="0.75" top="1" bottom="1" header="0.5" footer="0.5"/>
  <headerFooter/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4"/>
  <sheetViews>
    <sheetView topLeftCell="A19" workbookViewId="0">
      <selection activeCell="H41" sqref="H41:I64"/>
    </sheetView>
  </sheetViews>
  <sheetFormatPr defaultColWidth="9" defaultRowHeight="13.5"/>
  <cols>
    <col min="3" max="4" width="19.5" customWidth="1"/>
    <col min="8" max="9" width="21.125" customWidth="1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="14" customFormat="1" spans="1:14">
      <c r="A2" s="19">
        <v>69</v>
      </c>
      <c r="B2" s="20">
        <v>69</v>
      </c>
      <c r="C2" s="20">
        <v>0.590951204299927</v>
      </c>
      <c r="D2" s="20">
        <v>0.0433201789855957</v>
      </c>
      <c r="E2" s="20">
        <v>10</v>
      </c>
      <c r="F2" s="20">
        <v>6</v>
      </c>
      <c r="G2" s="20">
        <v>0</v>
      </c>
      <c r="H2" s="20">
        <v>4</v>
      </c>
      <c r="I2" s="20">
        <v>1</v>
      </c>
      <c r="J2" s="20">
        <v>0.625</v>
      </c>
      <c r="K2" s="20">
        <v>0.769230769230769</v>
      </c>
      <c r="L2" s="20">
        <v>0.6</v>
      </c>
      <c r="M2" s="20">
        <v>0.4</v>
      </c>
      <c r="N2" s="20">
        <v>0.7</v>
      </c>
    </row>
    <row r="3" spans="1:14">
      <c r="A3" s="6">
        <v>19</v>
      </c>
      <c r="B3" s="7">
        <v>19</v>
      </c>
      <c r="C3" s="7">
        <v>0.606020212173462</v>
      </c>
      <c r="D3" s="7">
        <v>0.0171260833740234</v>
      </c>
      <c r="E3" s="7">
        <v>10</v>
      </c>
      <c r="F3" s="7">
        <v>5</v>
      </c>
      <c r="G3" s="7">
        <v>0</v>
      </c>
      <c r="H3" s="7">
        <v>5</v>
      </c>
      <c r="I3" s="7">
        <v>1</v>
      </c>
      <c r="J3" s="7">
        <v>0.666666666666667</v>
      </c>
      <c r="K3" s="7">
        <v>0.8</v>
      </c>
      <c r="L3" s="7">
        <v>0.5</v>
      </c>
      <c r="M3" s="7">
        <v>0.5</v>
      </c>
      <c r="N3" s="7">
        <v>0.75</v>
      </c>
    </row>
    <row r="4" s="3" customFormat="1" spans="1:14">
      <c r="A4" s="22">
        <v>62</v>
      </c>
      <c r="B4" s="23">
        <v>62</v>
      </c>
      <c r="C4" s="23">
        <v>0.626335144042969</v>
      </c>
      <c r="D4" s="23">
        <v>0.0125883817672729</v>
      </c>
      <c r="E4" s="23">
        <v>10</v>
      </c>
      <c r="F4" s="23">
        <v>8</v>
      </c>
      <c r="G4" s="23">
        <v>0</v>
      </c>
      <c r="H4" s="23">
        <v>2</v>
      </c>
      <c r="I4" s="23">
        <v>1</v>
      </c>
      <c r="J4" s="23">
        <v>0.555555555555556</v>
      </c>
      <c r="K4" s="23">
        <v>0.714285714285714</v>
      </c>
      <c r="L4" s="23">
        <v>0.8</v>
      </c>
      <c r="M4" s="23">
        <v>0.2</v>
      </c>
      <c r="N4" s="23">
        <v>0.6</v>
      </c>
    </row>
    <row r="5" s="1" customFormat="1" spans="1:14">
      <c r="A5" s="8">
        <v>3</v>
      </c>
      <c r="B5" s="9">
        <v>3</v>
      </c>
      <c r="C5" s="9">
        <v>0.65697968006134</v>
      </c>
      <c r="D5" s="9">
        <v>0.0191965103149414</v>
      </c>
      <c r="E5" s="9">
        <v>10</v>
      </c>
      <c r="F5" s="9">
        <v>6</v>
      </c>
      <c r="G5" s="9">
        <v>0</v>
      </c>
      <c r="H5" s="9">
        <v>4</v>
      </c>
      <c r="I5" s="9">
        <v>1</v>
      </c>
      <c r="J5" s="9">
        <v>0.625</v>
      </c>
      <c r="K5" s="9">
        <v>0.769230769230769</v>
      </c>
      <c r="L5" s="9">
        <v>0.6</v>
      </c>
      <c r="M5" s="9">
        <v>0.4</v>
      </c>
      <c r="N5" s="9">
        <v>0.7</v>
      </c>
    </row>
    <row r="6" spans="1:14">
      <c r="A6" s="6">
        <v>31</v>
      </c>
      <c r="B6" s="7">
        <v>31</v>
      </c>
      <c r="C6" s="7">
        <v>0.662692546844482</v>
      </c>
      <c r="D6" s="7">
        <v>0.0293089151382446</v>
      </c>
      <c r="E6" s="7">
        <v>10</v>
      </c>
      <c r="F6" s="7">
        <v>6</v>
      </c>
      <c r="G6" s="7">
        <v>0</v>
      </c>
      <c r="H6" s="7">
        <v>4</v>
      </c>
      <c r="I6" s="7">
        <v>1</v>
      </c>
      <c r="J6" s="7">
        <v>0.625</v>
      </c>
      <c r="K6" s="7">
        <v>0.769230769230769</v>
      </c>
      <c r="L6" s="7">
        <v>0.6</v>
      </c>
      <c r="M6" s="7">
        <v>0.4</v>
      </c>
      <c r="N6" s="7">
        <v>0.7</v>
      </c>
    </row>
    <row r="7" s="3" customFormat="1" spans="1:14">
      <c r="A7" s="22">
        <v>11</v>
      </c>
      <c r="B7" s="23">
        <v>11</v>
      </c>
      <c r="C7" s="23">
        <v>0.682506084442139</v>
      </c>
      <c r="D7" s="23">
        <v>0.0313220024108887</v>
      </c>
      <c r="E7" s="23">
        <v>10</v>
      </c>
      <c r="F7" s="23">
        <v>6</v>
      </c>
      <c r="G7" s="23">
        <v>0</v>
      </c>
      <c r="H7" s="23">
        <v>4</v>
      </c>
      <c r="I7" s="23">
        <v>1</v>
      </c>
      <c r="J7" s="23">
        <v>0.625</v>
      </c>
      <c r="K7" s="23">
        <v>0.769230769230769</v>
      </c>
      <c r="L7" s="23">
        <v>0.6</v>
      </c>
      <c r="M7" s="23">
        <v>0.4</v>
      </c>
      <c r="N7" s="23">
        <v>0.7</v>
      </c>
    </row>
    <row r="8" s="2" customFormat="1" spans="1:14">
      <c r="A8" s="10">
        <v>57</v>
      </c>
      <c r="B8" s="11">
        <v>57</v>
      </c>
      <c r="C8" s="11">
        <v>0.703205585479736</v>
      </c>
      <c r="D8" s="11">
        <v>0.0240179300308228</v>
      </c>
      <c r="E8" s="11">
        <v>10</v>
      </c>
      <c r="F8" s="11">
        <v>4</v>
      </c>
      <c r="G8" s="11">
        <v>0</v>
      </c>
      <c r="H8" s="11">
        <v>6</v>
      </c>
      <c r="I8" s="11">
        <v>1</v>
      </c>
      <c r="J8" s="11">
        <v>0.714285714285714</v>
      </c>
      <c r="K8" s="11">
        <v>0.833333333333333</v>
      </c>
      <c r="L8" s="11">
        <v>0.4</v>
      </c>
      <c r="M8" s="11">
        <v>0.6</v>
      </c>
      <c r="N8" s="11">
        <v>0.8</v>
      </c>
    </row>
    <row r="9" s="3" customFormat="1" spans="1:14">
      <c r="A9" s="22">
        <v>84</v>
      </c>
      <c r="B9" s="23">
        <v>84</v>
      </c>
      <c r="C9" s="23">
        <v>0.710006833076477</v>
      </c>
      <c r="D9" s="23">
        <v>0.00908374786376953</v>
      </c>
      <c r="E9" s="23">
        <v>10</v>
      </c>
      <c r="F9" s="23">
        <v>5</v>
      </c>
      <c r="G9" s="23">
        <v>0</v>
      </c>
      <c r="H9" s="23">
        <v>5</v>
      </c>
      <c r="I9" s="23">
        <v>1</v>
      </c>
      <c r="J9" s="23">
        <v>0.666666666666667</v>
      </c>
      <c r="K9" s="23">
        <v>0.8</v>
      </c>
      <c r="L9" s="23">
        <v>0.5</v>
      </c>
      <c r="M9" s="23">
        <v>0.5</v>
      </c>
      <c r="N9" s="23">
        <v>0.75</v>
      </c>
    </row>
    <row r="10" s="2" customFormat="1" spans="1:14">
      <c r="A10" s="10">
        <v>67</v>
      </c>
      <c r="B10" s="11">
        <v>67</v>
      </c>
      <c r="C10" s="11">
        <v>0.726960897445679</v>
      </c>
      <c r="D10" s="11">
        <v>0.0244230031967163</v>
      </c>
      <c r="E10" s="11">
        <v>10</v>
      </c>
      <c r="F10" s="11">
        <v>7</v>
      </c>
      <c r="G10" s="11">
        <v>0</v>
      </c>
      <c r="H10" s="11">
        <v>3</v>
      </c>
      <c r="I10" s="11">
        <v>1</v>
      </c>
      <c r="J10" s="11">
        <v>0.588235294117647</v>
      </c>
      <c r="K10" s="11">
        <v>0.740740740740741</v>
      </c>
      <c r="L10" s="11">
        <v>0.7</v>
      </c>
      <c r="M10" s="11">
        <v>0.3</v>
      </c>
      <c r="N10" s="11">
        <v>0.65</v>
      </c>
    </row>
    <row r="11" s="3" customFormat="1" spans="1:14">
      <c r="A11" s="22">
        <v>65</v>
      </c>
      <c r="B11" s="23">
        <v>65</v>
      </c>
      <c r="C11" s="23">
        <v>0.745096802711487</v>
      </c>
      <c r="D11" s="23">
        <v>0.034243106842041</v>
      </c>
      <c r="E11" s="23">
        <v>10</v>
      </c>
      <c r="F11" s="23">
        <v>4</v>
      </c>
      <c r="G11" s="23">
        <v>0</v>
      </c>
      <c r="H11" s="23">
        <v>6</v>
      </c>
      <c r="I11" s="23">
        <v>1</v>
      </c>
      <c r="J11" s="23">
        <v>0.714285714285714</v>
      </c>
      <c r="K11" s="23">
        <v>0.833333333333333</v>
      </c>
      <c r="L11" s="23">
        <v>0.4</v>
      </c>
      <c r="M11" s="23">
        <v>0.6</v>
      </c>
      <c r="N11" s="23">
        <v>0.8</v>
      </c>
    </row>
    <row r="12" customFormat="1" spans="1:14">
      <c r="A12" s="6">
        <v>22</v>
      </c>
      <c r="B12" s="7">
        <v>22</v>
      </c>
      <c r="C12" s="7">
        <v>0.768659114837646</v>
      </c>
      <c r="D12" s="7">
        <v>0.0440047979354858</v>
      </c>
      <c r="E12" s="7">
        <v>10</v>
      </c>
      <c r="F12" s="7">
        <v>7</v>
      </c>
      <c r="G12" s="7">
        <v>0</v>
      </c>
      <c r="H12" s="7">
        <v>3</v>
      </c>
      <c r="I12" s="7">
        <v>1</v>
      </c>
      <c r="J12" s="7">
        <v>0.588235294117647</v>
      </c>
      <c r="K12" s="7">
        <v>0.740740740740741</v>
      </c>
      <c r="L12" s="7">
        <v>0.7</v>
      </c>
      <c r="M12" s="7">
        <v>0.3</v>
      </c>
      <c r="N12" s="7">
        <v>0.65</v>
      </c>
    </row>
    <row r="13" customFormat="1" spans="1:14">
      <c r="A13" s="6">
        <v>49</v>
      </c>
      <c r="B13" s="7">
        <v>49</v>
      </c>
      <c r="C13" s="7">
        <v>0.783710598945618</v>
      </c>
      <c r="D13" s="7">
        <v>0.189907193183899</v>
      </c>
      <c r="E13" s="7">
        <v>10</v>
      </c>
      <c r="F13" s="7">
        <v>6</v>
      </c>
      <c r="G13" s="7">
        <v>0</v>
      </c>
      <c r="H13" s="7">
        <v>4</v>
      </c>
      <c r="I13" s="7">
        <v>1</v>
      </c>
      <c r="J13" s="7">
        <v>0.625</v>
      </c>
      <c r="K13" s="7">
        <v>0.769230769230769</v>
      </c>
      <c r="L13" s="7">
        <v>0.6</v>
      </c>
      <c r="M13" s="7">
        <v>0.4</v>
      </c>
      <c r="N13" s="7">
        <v>0.7</v>
      </c>
    </row>
    <row r="14" s="1" customFormat="1" spans="1:14">
      <c r="A14" s="8">
        <v>90</v>
      </c>
      <c r="B14" s="9">
        <v>90</v>
      </c>
      <c r="C14" s="9">
        <v>0.805208325386047</v>
      </c>
      <c r="D14" s="9">
        <v>0.158805131912231</v>
      </c>
      <c r="E14" s="9">
        <v>9</v>
      </c>
      <c r="F14" s="9">
        <v>7</v>
      </c>
      <c r="G14" s="9">
        <v>1</v>
      </c>
      <c r="H14" s="9">
        <v>3</v>
      </c>
      <c r="I14" s="9">
        <v>0.9</v>
      </c>
      <c r="J14" s="9">
        <v>0.5625</v>
      </c>
      <c r="K14" s="9">
        <v>0.692307692307692</v>
      </c>
      <c r="L14" s="9">
        <v>0.7</v>
      </c>
      <c r="M14" s="9">
        <v>0.2</v>
      </c>
      <c r="N14" s="9">
        <v>0.6</v>
      </c>
    </row>
    <row r="15" s="14" customFormat="1" spans="1:14">
      <c r="A15" s="19">
        <v>26</v>
      </c>
      <c r="B15" s="20">
        <v>26</v>
      </c>
      <c r="C15" s="20">
        <v>0.814105629920959</v>
      </c>
      <c r="D15" s="20">
        <v>0.123190999031067</v>
      </c>
      <c r="E15" s="20">
        <v>10</v>
      </c>
      <c r="F15" s="20">
        <v>9</v>
      </c>
      <c r="G15" s="20">
        <v>0</v>
      </c>
      <c r="H15" s="20">
        <v>1</v>
      </c>
      <c r="I15" s="20">
        <v>1</v>
      </c>
      <c r="J15" s="20">
        <v>0.526315789473684</v>
      </c>
      <c r="K15" s="20">
        <v>0.689655172413793</v>
      </c>
      <c r="L15" s="20">
        <v>0.9</v>
      </c>
      <c r="M15" s="20">
        <v>0.1</v>
      </c>
      <c r="N15" s="20">
        <v>0.55</v>
      </c>
    </row>
    <row r="16" customFormat="1" spans="1:14">
      <c r="A16" s="6">
        <v>76</v>
      </c>
      <c r="B16" s="7">
        <v>76</v>
      </c>
      <c r="C16" s="7">
        <v>0.827271580696106</v>
      </c>
      <c r="D16" s="7">
        <v>0.122797250747681</v>
      </c>
      <c r="E16" s="7">
        <v>10</v>
      </c>
      <c r="F16" s="7">
        <v>5</v>
      </c>
      <c r="G16" s="7">
        <v>0</v>
      </c>
      <c r="H16" s="7">
        <v>5</v>
      </c>
      <c r="I16" s="7">
        <v>1</v>
      </c>
      <c r="J16" s="7">
        <v>0.666666666666667</v>
      </c>
      <c r="K16" s="7">
        <v>0.8</v>
      </c>
      <c r="L16" s="7">
        <v>0.5</v>
      </c>
      <c r="M16" s="7">
        <v>0.5</v>
      </c>
      <c r="N16" s="7">
        <v>0.75</v>
      </c>
    </row>
    <row r="17" s="14" customFormat="1" spans="1:14">
      <c r="A17" s="19">
        <v>36</v>
      </c>
      <c r="B17" s="20">
        <v>36</v>
      </c>
      <c r="C17" s="20">
        <v>0.845277667045593</v>
      </c>
      <c r="D17" s="20">
        <v>0.0597842931747437</v>
      </c>
      <c r="E17" s="20">
        <v>10</v>
      </c>
      <c r="F17" s="20">
        <v>8</v>
      </c>
      <c r="G17" s="20">
        <v>0</v>
      </c>
      <c r="H17" s="20">
        <v>2</v>
      </c>
      <c r="I17" s="20">
        <v>1</v>
      </c>
      <c r="J17" s="20">
        <v>0.555555555555556</v>
      </c>
      <c r="K17" s="20">
        <v>0.714285714285714</v>
      </c>
      <c r="L17" s="20">
        <v>0.8</v>
      </c>
      <c r="M17" s="20">
        <v>0.2</v>
      </c>
      <c r="N17" s="20">
        <v>0.6</v>
      </c>
    </row>
    <row r="18" s="2" customFormat="1" spans="1:14">
      <c r="A18" s="10">
        <v>99</v>
      </c>
      <c r="B18" s="11">
        <v>99</v>
      </c>
      <c r="C18" s="11">
        <v>0.862016797065735</v>
      </c>
      <c r="D18" s="11">
        <v>0.0384888648986816</v>
      </c>
      <c r="E18" s="11">
        <v>10</v>
      </c>
      <c r="F18" s="11">
        <v>5</v>
      </c>
      <c r="G18" s="11">
        <v>0</v>
      </c>
      <c r="H18" s="11">
        <v>5</v>
      </c>
      <c r="I18" s="11">
        <v>1</v>
      </c>
      <c r="J18" s="11">
        <v>0.666666666666667</v>
      </c>
      <c r="K18" s="11">
        <v>0.8</v>
      </c>
      <c r="L18" s="11">
        <v>0.5</v>
      </c>
      <c r="M18" s="11">
        <v>0.5</v>
      </c>
      <c r="N18" s="11">
        <v>0.75</v>
      </c>
    </row>
    <row r="19" customFormat="1" spans="1:14">
      <c r="A19" s="6">
        <v>63</v>
      </c>
      <c r="B19" s="7">
        <v>63</v>
      </c>
      <c r="C19" s="7">
        <v>0.882025837898254</v>
      </c>
      <c r="D19" s="7">
        <v>0.179218649864197</v>
      </c>
      <c r="E19" s="7">
        <v>10</v>
      </c>
      <c r="F19" s="7">
        <v>8</v>
      </c>
      <c r="G19" s="7">
        <v>0</v>
      </c>
      <c r="H19" s="7">
        <v>2</v>
      </c>
      <c r="I19" s="7">
        <v>1</v>
      </c>
      <c r="J19" s="7">
        <v>0.555555555555556</v>
      </c>
      <c r="K19" s="7">
        <v>0.714285714285714</v>
      </c>
      <c r="L19" s="7">
        <v>0.8</v>
      </c>
      <c r="M19" s="7">
        <v>0.2</v>
      </c>
      <c r="N19" s="7">
        <v>0.6</v>
      </c>
    </row>
    <row r="20" s="1" customFormat="1" spans="1:14">
      <c r="A20" s="8">
        <v>80</v>
      </c>
      <c r="B20" s="9">
        <v>80</v>
      </c>
      <c r="C20" s="9">
        <v>0.909982204437256</v>
      </c>
      <c r="D20" s="9">
        <v>0.198383212089539</v>
      </c>
      <c r="E20" s="9">
        <v>10</v>
      </c>
      <c r="F20" s="9">
        <v>9</v>
      </c>
      <c r="G20" s="9">
        <v>0</v>
      </c>
      <c r="H20" s="9">
        <v>1</v>
      </c>
      <c r="I20" s="9">
        <v>1</v>
      </c>
      <c r="J20" s="9">
        <v>0.526315789473684</v>
      </c>
      <c r="K20" s="9">
        <v>0.689655172413793</v>
      </c>
      <c r="L20" s="9">
        <v>0.9</v>
      </c>
      <c r="M20" s="9">
        <v>0.1</v>
      </c>
      <c r="N20" s="9">
        <v>0.55</v>
      </c>
    </row>
    <row r="21" s="2" customFormat="1" spans="1:14">
      <c r="A21" s="10">
        <v>30</v>
      </c>
      <c r="B21" s="11">
        <v>30</v>
      </c>
      <c r="C21" s="11">
        <v>0.924483895301819</v>
      </c>
      <c r="D21" s="11">
        <v>0.00849044322967529</v>
      </c>
      <c r="E21" s="11">
        <v>10</v>
      </c>
      <c r="F21" s="11">
        <v>8</v>
      </c>
      <c r="G21" s="11">
        <v>0</v>
      </c>
      <c r="H21" s="11">
        <v>2</v>
      </c>
      <c r="I21" s="11">
        <v>1</v>
      </c>
      <c r="J21" s="11">
        <v>0.555555555555556</v>
      </c>
      <c r="K21" s="11">
        <v>0.714285714285714</v>
      </c>
      <c r="L21" s="11">
        <v>0.8</v>
      </c>
      <c r="M21" s="11">
        <v>0.2</v>
      </c>
      <c r="N21" s="11">
        <v>0.6</v>
      </c>
    </row>
    <row r="22" s="21" customFormat="1" spans="1:14">
      <c r="A22" s="24">
        <v>10</v>
      </c>
      <c r="B22" s="25">
        <v>10</v>
      </c>
      <c r="C22" s="25">
        <v>0.942210555076599</v>
      </c>
      <c r="D22" s="25">
        <v>0.160889387130737</v>
      </c>
      <c r="E22" s="25">
        <v>10</v>
      </c>
      <c r="F22" s="25">
        <v>4</v>
      </c>
      <c r="G22" s="25">
        <v>0</v>
      </c>
      <c r="H22" s="25">
        <v>6</v>
      </c>
      <c r="I22" s="25">
        <v>1</v>
      </c>
      <c r="J22" s="25">
        <v>0.714285714285714</v>
      </c>
      <c r="K22" s="25">
        <v>0.833333333333333</v>
      </c>
      <c r="L22" s="25">
        <v>0.4</v>
      </c>
      <c r="M22" s="25">
        <v>0.6</v>
      </c>
      <c r="N22" s="25">
        <v>0.8</v>
      </c>
    </row>
    <row r="23" s="1" customFormat="1" spans="1:14">
      <c r="A23" s="8">
        <v>71</v>
      </c>
      <c r="B23" s="9">
        <v>71</v>
      </c>
      <c r="C23" s="9">
        <v>0.962655186653137</v>
      </c>
      <c r="D23" s="9">
        <v>0.0840179920196533</v>
      </c>
      <c r="E23" s="9">
        <v>10</v>
      </c>
      <c r="F23" s="9">
        <v>6</v>
      </c>
      <c r="G23" s="9">
        <v>0</v>
      </c>
      <c r="H23" s="9">
        <v>4</v>
      </c>
      <c r="I23" s="9">
        <v>1</v>
      </c>
      <c r="J23" s="9">
        <v>0.625</v>
      </c>
      <c r="K23" s="9">
        <v>0.769230769230769</v>
      </c>
      <c r="L23" s="9">
        <v>0.6</v>
      </c>
      <c r="M23" s="9">
        <v>0.4</v>
      </c>
      <c r="N23" s="9">
        <v>0.7</v>
      </c>
    </row>
    <row r="24" s="3" customFormat="1" spans="1:14">
      <c r="A24" s="22">
        <v>33</v>
      </c>
      <c r="B24" s="23">
        <v>33</v>
      </c>
      <c r="C24" s="23">
        <v>0.972739696502686</v>
      </c>
      <c r="D24" s="23">
        <v>0.0680270195007324</v>
      </c>
      <c r="E24" s="23">
        <v>10</v>
      </c>
      <c r="F24" s="23">
        <v>7</v>
      </c>
      <c r="G24" s="23">
        <v>0</v>
      </c>
      <c r="H24" s="23">
        <v>3</v>
      </c>
      <c r="I24" s="23">
        <v>1</v>
      </c>
      <c r="J24" s="23">
        <v>0.588235294117647</v>
      </c>
      <c r="K24" s="23">
        <v>0.740740740740741</v>
      </c>
      <c r="L24" s="23">
        <v>0.7</v>
      </c>
      <c r="M24" s="23">
        <v>0.3</v>
      </c>
      <c r="N24" s="23">
        <v>0.65</v>
      </c>
    </row>
    <row r="25" s="3" customFormat="1" spans="1:14">
      <c r="A25" s="22">
        <v>66</v>
      </c>
      <c r="B25" s="23">
        <v>66</v>
      </c>
      <c r="C25" s="23">
        <v>0.985759258270264</v>
      </c>
      <c r="D25" s="23">
        <v>0.142184734344482</v>
      </c>
      <c r="E25" s="23">
        <v>10</v>
      </c>
      <c r="F25" s="23">
        <v>6</v>
      </c>
      <c r="G25" s="23">
        <v>0</v>
      </c>
      <c r="H25" s="23">
        <v>4</v>
      </c>
      <c r="I25" s="23">
        <v>1</v>
      </c>
      <c r="J25" s="23">
        <v>0.625</v>
      </c>
      <c r="K25" s="23">
        <v>0.769230769230769</v>
      </c>
      <c r="L25" s="23">
        <v>0.6</v>
      </c>
      <c r="M25" s="23">
        <v>0.4</v>
      </c>
      <c r="N25" s="23">
        <v>0.7</v>
      </c>
    </row>
    <row r="26" spans="3:14">
      <c r="C26" s="5">
        <f>AVERAGE(C2:C25)</f>
        <v>0.791535889108976</v>
      </c>
      <c r="D26" s="5">
        <f>AVERAGE(D2:D25)</f>
        <v>0.0759508262077967</v>
      </c>
      <c r="J26" s="5">
        <f t="shared" ref="J26:N26" si="0">AVERAGE(J2:J25)</f>
        <v>0.616107645543597</v>
      </c>
      <c r="K26" s="5">
        <f t="shared" si="0"/>
        <v>0.759816604213156</v>
      </c>
      <c r="L26" s="5">
        <f t="shared" si="0"/>
        <v>0.633333333333333</v>
      </c>
      <c r="M26" s="5">
        <f t="shared" si="0"/>
        <v>0.3625</v>
      </c>
      <c r="N26" s="5">
        <f t="shared" si="0"/>
        <v>0.68125</v>
      </c>
    </row>
    <row r="28" spans="3:12">
      <c r="C28" s="12" t="s">
        <v>13</v>
      </c>
      <c r="D28" s="5" t="s">
        <v>14</v>
      </c>
      <c r="E28" s="5"/>
      <c r="H28" s="12" t="s">
        <v>13</v>
      </c>
      <c r="I28" s="5" t="s">
        <v>14</v>
      </c>
      <c r="J28" s="13" t="s">
        <v>26</v>
      </c>
      <c r="K28" s="14"/>
      <c r="L28" s="14"/>
    </row>
    <row r="29" s="14" customFormat="1" spans="3:10">
      <c r="C29" s="13" t="s">
        <v>27</v>
      </c>
      <c r="D29" s="13">
        <f>COUNTIF(C3:C25,"&lt;0.399")-COUNTIF(C3:C25,"&lt;0.385")</f>
        <v>0</v>
      </c>
      <c r="E29" s="13"/>
      <c r="H29" s="13" t="s">
        <v>28</v>
      </c>
      <c r="I29" s="13">
        <f>COUNTIF(C3:C25,"&lt;0.402")-COUNTIF(C3:C25,"&lt;0.385")</f>
        <v>0</v>
      </c>
      <c r="J29" s="15"/>
    </row>
    <row r="30" spans="3:13">
      <c r="C30" s="5" t="s">
        <v>29</v>
      </c>
      <c r="D30" s="5">
        <f>COUNTIF(C3:C25,"&lt;0.413")-COUNTIF(C3:C25,"&lt;0.399")</f>
        <v>0</v>
      </c>
      <c r="E30" s="5"/>
      <c r="H30" s="5" t="s">
        <v>30</v>
      </c>
      <c r="I30" s="5">
        <f>COUNTIF(C3:C25,"&lt;0.419")-COUNTIF(C3:C25,"&lt;0.402")</f>
        <v>0</v>
      </c>
      <c r="J30" s="15">
        <v>0.04</v>
      </c>
      <c r="K30" s="14">
        <v>-20</v>
      </c>
      <c r="L30" s="14">
        <v>480</v>
      </c>
      <c r="M30" s="14">
        <v>24</v>
      </c>
    </row>
    <row r="31" s="14" customFormat="1" spans="3:13">
      <c r="C31" s="13" t="s">
        <v>31</v>
      </c>
      <c r="D31" s="13">
        <f>COUNTIF(C3:C25,"&lt;0.427")-COUNTIF(C3:C25,"&lt;0.413")</f>
        <v>0</v>
      </c>
      <c r="E31" s="13">
        <v>3</v>
      </c>
      <c r="F31" s="13">
        <v>2</v>
      </c>
      <c r="H31" s="13" t="s">
        <v>32</v>
      </c>
      <c r="I31" s="13">
        <f>COUNTIF(C3:C25,"&lt;0.436")-COUNTIF(C3:C25,"&lt;0.419")</f>
        <v>0</v>
      </c>
      <c r="J31" s="15">
        <v>0.08</v>
      </c>
      <c r="K31" s="14">
        <v>-40</v>
      </c>
      <c r="L31" s="14">
        <v>460</v>
      </c>
      <c r="M31" s="14">
        <v>23</v>
      </c>
    </row>
    <row r="32" s="14" customFormat="1" spans="3:13">
      <c r="C32" s="13" t="s">
        <v>33</v>
      </c>
      <c r="D32" s="13">
        <f>COUNTIF(C3:C25,"&lt;0.441")-COUNTIF(C3:C25,"&lt;0.427")</f>
        <v>0</v>
      </c>
      <c r="E32" s="13">
        <v>5</v>
      </c>
      <c r="F32" s="13">
        <v>5</v>
      </c>
      <c r="H32" s="13" t="s">
        <v>34</v>
      </c>
      <c r="I32" s="13">
        <f>COUNTIF(C3:C25,"&lt;0.453")-COUNTIF(C3:C25,"&lt;0.436")</f>
        <v>0</v>
      </c>
      <c r="J32" s="15">
        <v>0.12</v>
      </c>
      <c r="K32" s="14">
        <v>-60</v>
      </c>
      <c r="L32" s="14">
        <v>440</v>
      </c>
      <c r="M32" s="14">
        <v>22</v>
      </c>
    </row>
    <row r="33" s="14" customFormat="1" spans="3:13">
      <c r="C33" s="13" t="s">
        <v>35</v>
      </c>
      <c r="D33" s="13">
        <f>COUNTIF(C3:C25,"&lt;0.455")-COUNTIF(C3:C25,"&lt;0.441")</f>
        <v>0</v>
      </c>
      <c r="E33" s="13">
        <v>9</v>
      </c>
      <c r="F33" s="13">
        <v>7</v>
      </c>
      <c r="H33" s="13" t="s">
        <v>36</v>
      </c>
      <c r="I33" s="13">
        <f>COUNTIF(C3:C25,"&lt;0.47")-COUNTIF(C3:C25,"&lt;0.453")</f>
        <v>0</v>
      </c>
      <c r="J33" s="15">
        <v>0.16</v>
      </c>
      <c r="K33" s="18">
        <v>-80</v>
      </c>
      <c r="L33" s="18">
        <v>420</v>
      </c>
      <c r="M33" s="14">
        <v>21</v>
      </c>
    </row>
    <row r="34" s="14" customFormat="1" spans="3:9">
      <c r="C34" s="13" t="s">
        <v>37</v>
      </c>
      <c r="D34" s="13">
        <f>COUNTIF(C3:C25,"&lt;0.469")-COUNTIF(C3:C25,"&lt;0.455")</f>
        <v>0</v>
      </c>
      <c r="E34" s="13">
        <v>5</v>
      </c>
      <c r="F34" s="13">
        <v>5</v>
      </c>
      <c r="H34" s="13" t="s">
        <v>38</v>
      </c>
      <c r="I34" s="13">
        <f>COUNTIF(C3:C25,"&lt;0.487")-COUNTIF(C3:C25,"&lt;0.47")</f>
        <v>0</v>
      </c>
    </row>
    <row r="35" s="14" customFormat="1" spans="3:9">
      <c r="C35" s="13" t="s">
        <v>39</v>
      </c>
      <c r="D35" s="13">
        <f>COUNTIF(C3:C25,"&lt;0.483")-COUNTIF(C3:C25,"&lt;0.469")</f>
        <v>0</v>
      </c>
      <c r="E35" s="13">
        <v>3</v>
      </c>
      <c r="F35" s="13">
        <v>2</v>
      </c>
      <c r="H35" s="13" t="s">
        <v>40</v>
      </c>
      <c r="I35" s="13">
        <f>COUNTIF(C3:C25,"&lt;0.504")-COUNTIF(C3:C25,"&lt;0.487")</f>
        <v>0</v>
      </c>
    </row>
    <row r="36" spans="3:11">
      <c r="C36" s="5" t="s">
        <v>41</v>
      </c>
      <c r="D36" s="5">
        <f>COUNTIF(C3:C25,"&lt;0.497")-COUNTIF(C3:C25,"&lt;0.483")</f>
        <v>0</v>
      </c>
      <c r="E36" s="5"/>
      <c r="H36" s="5" t="s">
        <v>42</v>
      </c>
      <c r="I36" s="5">
        <f>COUNTIF(C3:C25,"&lt;0.521")-COUNTIF(C3:C25,"&lt;0.504")</f>
        <v>0</v>
      </c>
      <c r="J36" s="5">
        <v>0.57</v>
      </c>
      <c r="K36" s="5">
        <v>0.041</v>
      </c>
    </row>
    <row r="37" spans="3:11">
      <c r="C37" s="5" t="s">
        <v>43</v>
      </c>
      <c r="D37" s="5">
        <f>COUNTIF(C3:C25,"&lt;0.511")-COUNTIF(C3:C25,"&lt;0.497")</f>
        <v>0</v>
      </c>
      <c r="E37" s="5"/>
      <c r="H37" s="5" t="s">
        <v>44</v>
      </c>
      <c r="I37" s="5">
        <f>COUNTIF(C3:C25,"&lt;0.538")-COUNTIF(C3:C25,"&lt;0.521")</f>
        <v>0</v>
      </c>
      <c r="J37" s="5">
        <v>0.725</v>
      </c>
      <c r="K37" s="5">
        <v>0.076</v>
      </c>
    </row>
    <row r="38" spans="3:11">
      <c r="C38" s="5" t="s">
        <v>45</v>
      </c>
      <c r="D38" s="5">
        <f>COUNTIF(C3:C25,"&lt;0.525")-COUNTIF(C3:C25,"&lt;0.511")</f>
        <v>0</v>
      </c>
      <c r="E38" s="5"/>
      <c r="H38" s="5" t="s">
        <v>46</v>
      </c>
      <c r="I38" s="5">
        <f>COUNTIF(C3:C25,"&lt;0.555")-COUNTIF(C3:C25,"&lt;0.538")</f>
        <v>0</v>
      </c>
      <c r="J38" s="5">
        <v>0.801</v>
      </c>
      <c r="K38" s="5">
        <v>0.094</v>
      </c>
    </row>
    <row r="39" spans="3:9">
      <c r="C39" s="5" t="s">
        <v>47</v>
      </c>
      <c r="D39" s="5">
        <f>COUNTIF(C3:C25,"&lt;0.539")-COUNTIF(C3:C25,"&lt;0.525")</f>
        <v>0</v>
      </c>
      <c r="E39" s="5"/>
      <c r="H39" s="5" t="s">
        <v>48</v>
      </c>
      <c r="I39" s="5">
        <f>COUNTIF(C3:C25,"&lt;0.572")-COUNTIF(C3:C25,"&lt;0.555")</f>
        <v>0</v>
      </c>
    </row>
    <row r="40" spans="3:9">
      <c r="C40" s="5" t="s">
        <v>49</v>
      </c>
      <c r="D40" s="5">
        <f>COUNTIF(C3:C26,"&lt;0.553")-COUNTIF(C3:C26,"&lt;0.539")</f>
        <v>0</v>
      </c>
      <c r="H40" s="5" t="s">
        <v>50</v>
      </c>
      <c r="I40" s="5">
        <f>COUNTIF(C2:C25,"&lt;0.589")-COUNTIF(C2:C25,"&lt;0.572")</f>
        <v>0</v>
      </c>
    </row>
    <row r="41" spans="3:9">
      <c r="C41" s="5" t="s">
        <v>51</v>
      </c>
      <c r="D41" s="5">
        <f>COUNTIF(C3:C26,"&lt;0.567")-COUNTIF(C3:C26,"&lt;0.553")</f>
        <v>0</v>
      </c>
      <c r="H41" s="5" t="s">
        <v>52</v>
      </c>
      <c r="I41" s="5">
        <f>COUNTIF(C2:C25,"&lt;0.606")-COUNTIF(C2:C25,"&lt;0.589")</f>
        <v>1</v>
      </c>
    </row>
    <row r="42" s="3" customFormat="1" spans="3:9">
      <c r="C42" s="16" t="s">
        <v>53</v>
      </c>
      <c r="D42" s="16">
        <f>COUNTIF(C3:C26,"&lt;0.581")-COUNTIF(C3:C26,"&lt;0.567")</f>
        <v>0</v>
      </c>
      <c r="H42" s="16" t="s">
        <v>54</v>
      </c>
      <c r="I42" s="16">
        <f>COUNTIF(C3:C25,"&lt;0.623")-COUNTIF(C3:C25,"&lt;0.606")</f>
        <v>1</v>
      </c>
    </row>
    <row r="43" spans="3:9">
      <c r="C43" s="5" t="s">
        <v>55</v>
      </c>
      <c r="D43" s="5">
        <f>COUNTIF(C3:C26,"&lt;0.595")-COUNTIF(C3:C26,"&lt;0.581")</f>
        <v>0</v>
      </c>
      <c r="H43" s="5" t="s">
        <v>56</v>
      </c>
      <c r="I43" s="5">
        <f>COUNTIF(C3:C25,"&lt;0.64")-COUNTIF(C3:C25,"&lt;0.623")</f>
        <v>1</v>
      </c>
    </row>
    <row r="44" spans="3:9">
      <c r="C44" s="5" t="s">
        <v>57</v>
      </c>
      <c r="D44" s="5">
        <f>COUNTIF(C3:C26,"&lt;0.609")-COUNTIF(C3:C26,"&lt;0.595")</f>
        <v>1</v>
      </c>
      <c r="H44" s="5" t="s">
        <v>58</v>
      </c>
      <c r="I44" s="5">
        <f>COUNTIF(C3:C25,"&lt;0.657")-COUNTIF(C3:C25,"&lt;0.64")</f>
        <v>1</v>
      </c>
    </row>
    <row r="45" spans="3:9">
      <c r="C45" s="5" t="s">
        <v>59</v>
      </c>
      <c r="D45" s="5">
        <f>COUNTIF(C3:C26,"&lt;0.623")-COUNTIF(C3:C26,"&lt;0.609")</f>
        <v>0</v>
      </c>
      <c r="H45" s="5" t="s">
        <v>60</v>
      </c>
      <c r="I45" s="5">
        <f>COUNTIF(C3:C25,"&lt;0.674")-COUNTIF(C3:C25,"&lt;0.657")</f>
        <v>1</v>
      </c>
    </row>
    <row r="46" spans="3:9">
      <c r="C46" s="5" t="s">
        <v>61</v>
      </c>
      <c r="D46" s="5">
        <f>COUNTIF(C3:C26,"&lt;0.637")-COUNTIF(C3:C26,"&lt;0.623")</f>
        <v>1</v>
      </c>
      <c r="H46" s="5" t="s">
        <v>62</v>
      </c>
      <c r="I46" s="5">
        <f>COUNTIF(C3:C25,"&lt;0.691")-COUNTIF(C3:C25,"&lt;0.674")</f>
        <v>1</v>
      </c>
    </row>
    <row r="47" spans="3:9">
      <c r="C47" s="5" t="s">
        <v>63</v>
      </c>
      <c r="D47" s="5">
        <f>COUNTIF(C3:C26,"&lt;0.651")-COUNTIF(C3:C26,"&lt;0.637")</f>
        <v>0</v>
      </c>
      <c r="H47" s="5" t="s">
        <v>64</v>
      </c>
      <c r="I47" s="5">
        <f>COUNTIF(C3:C25,"&lt;0.708")-COUNTIF(C3:C25,"&lt;0.691")</f>
        <v>1</v>
      </c>
    </row>
    <row r="48" spans="3:9">
      <c r="C48" s="5" t="s">
        <v>65</v>
      </c>
      <c r="D48" s="5">
        <f>COUNTIF(C3:C26,"&lt;0.665")-COUNTIF(C3:C26,"&lt;0.651")</f>
        <v>2</v>
      </c>
      <c r="H48" s="5" t="s">
        <v>66</v>
      </c>
      <c r="I48" s="5">
        <f>COUNTIF(C3:C25,"&lt;0.725")-COUNTIF(C3:C25,"&lt;0.708")</f>
        <v>1</v>
      </c>
    </row>
    <row r="49" spans="3:9">
      <c r="C49" s="5" t="s">
        <v>67</v>
      </c>
      <c r="D49" s="5">
        <f>COUNTIF(C3:C26,"&lt;0.679")-COUNTIF(C3:C26,"&lt;0.665")</f>
        <v>0</v>
      </c>
      <c r="H49" s="5" t="s">
        <v>68</v>
      </c>
      <c r="I49" s="5">
        <f>COUNTIF(C3:C25,"&lt;0.742")-COUNTIF(C3:C25,"&lt;0.725")</f>
        <v>1</v>
      </c>
    </row>
    <row r="50" spans="3:9">
      <c r="C50" s="5" t="s">
        <v>69</v>
      </c>
      <c r="D50" s="5">
        <f>COUNTIF(C3:C26,"&lt;0.693")-COUNTIF(C3:C26,"&lt;0.679")</f>
        <v>1</v>
      </c>
      <c r="H50" s="5" t="s">
        <v>70</v>
      </c>
      <c r="I50" s="5">
        <f>COUNTIF(C3:C25,"&lt;0.759")-COUNTIF(C3:C25,"&lt;0.742")</f>
        <v>1</v>
      </c>
    </row>
    <row r="51" spans="3:9">
      <c r="C51" s="5" t="s">
        <v>71</v>
      </c>
      <c r="D51" s="5">
        <f>COUNTIF(C3:C26,"&lt;0.707")-COUNTIF(C3:C26,"&lt;0.693")</f>
        <v>1</v>
      </c>
      <c r="H51" s="5" t="s">
        <v>72</v>
      </c>
      <c r="I51" s="5">
        <f>COUNTIF(C3:C25,"&lt;0.776")-COUNTIF(C3:C25,"&lt;0.759")</f>
        <v>1</v>
      </c>
    </row>
    <row r="52" spans="3:9">
      <c r="C52" s="5" t="s">
        <v>73</v>
      </c>
      <c r="D52" s="5">
        <f>COUNTIF(C3:C26,"&lt;0.721")-COUNTIF(C3:C26,"&lt;0.707")</f>
        <v>1</v>
      </c>
      <c r="H52" s="5" t="s">
        <v>74</v>
      </c>
      <c r="I52" s="5">
        <f>COUNTIF(C3:C25,"&lt;0.793")-COUNTIF(C3:C25,"&lt;0.776")</f>
        <v>1</v>
      </c>
    </row>
    <row r="53" s="4" customFormat="1" spans="3:9">
      <c r="C53" s="17" t="s">
        <v>75</v>
      </c>
      <c r="D53" s="17">
        <f>COUNTIF(C3:C26,"&lt;0.735")-COUNTIF(C3:C26,"&lt;0.721")</f>
        <v>1</v>
      </c>
      <c r="H53" s="17" t="s">
        <v>76</v>
      </c>
      <c r="I53" s="17">
        <f>COUNTIF(C3:C25,"&lt;0.81")-COUNTIF(C3:C25,"&lt;0.793")</f>
        <v>1</v>
      </c>
    </row>
    <row r="54" spans="3:9">
      <c r="C54" s="5" t="s">
        <v>77</v>
      </c>
      <c r="D54" s="5">
        <f>COUNTIF(C3:C26,"&lt;0.749")-COUNTIF(C3:C26,"&lt;0.735")</f>
        <v>1</v>
      </c>
      <c r="H54" s="5" t="s">
        <v>85</v>
      </c>
      <c r="I54" s="5">
        <f>COUNTIF(C3:C25,"&lt;0.827")-COUNTIF(C3:C25,"&lt;0.81")</f>
        <v>1</v>
      </c>
    </row>
    <row r="55" spans="3:9">
      <c r="C55" s="5" t="s">
        <v>78</v>
      </c>
      <c r="D55" s="5">
        <f>COUNTIF(C3:C26,"&lt;0.763")-COUNTIF(C3:C26,"&lt;0.749")</f>
        <v>0</v>
      </c>
      <c r="H55" s="5" t="s">
        <v>86</v>
      </c>
      <c r="I55" s="5">
        <f>COUNTIF(C3:C25,"&lt;0.844")-COUNTIF(C3:C25,"&lt;0.827")</f>
        <v>1</v>
      </c>
    </row>
    <row r="56" spans="3:9">
      <c r="C56" s="5" t="s">
        <v>79</v>
      </c>
      <c r="D56" s="5">
        <f>COUNTIF(C3:C26,"&lt;0.777")-COUNTIF(C3:C26,"&lt;0.763")</f>
        <v>1</v>
      </c>
      <c r="H56" s="5" t="s">
        <v>87</v>
      </c>
      <c r="I56" s="5">
        <f>COUNTIF(C3:C25,"&lt;0.861")-COUNTIF(C3:C25,"&lt;0.844")</f>
        <v>1</v>
      </c>
    </row>
    <row r="57" spans="3:9">
      <c r="C57" s="5" t="s">
        <v>80</v>
      </c>
      <c r="D57" s="5">
        <f>COUNTIF(C3:C26,"&lt;0.791")-COUNTIF(C3:C26,"&lt;0.777")</f>
        <v>1</v>
      </c>
      <c r="H57" s="5" t="s">
        <v>88</v>
      </c>
      <c r="I57" s="5">
        <f>COUNTIF(C3:C25,"&lt;0.878")-COUNTIF(C3:C25,"&lt;0.861")</f>
        <v>1</v>
      </c>
    </row>
    <row r="58" spans="3:9">
      <c r="C58" s="5" t="s">
        <v>81</v>
      </c>
      <c r="D58" s="5">
        <f>COUNTIF(C3:C26,"&lt;0.805")-COUNTIF(C3:C26,"&lt;0.791")</f>
        <v>1</v>
      </c>
      <c r="H58" s="5" t="s">
        <v>89</v>
      </c>
      <c r="I58" s="5">
        <f>COUNTIF(C3:C25,"&lt;0.895")-COUNTIF(C3:C25,"&lt;0.878")</f>
        <v>1</v>
      </c>
    </row>
    <row r="59" spans="3:9">
      <c r="C59" s="5" t="s">
        <v>82</v>
      </c>
      <c r="D59" s="5">
        <f>COUNTIF(C3:C26,"&lt;0.819")-COUNTIF(C3:C26,"&lt;0.805")</f>
        <v>2</v>
      </c>
      <c r="H59" s="5" t="s">
        <v>90</v>
      </c>
      <c r="I59" s="5">
        <f>COUNTIF(C3:C25,"&lt;0.912")-COUNTIF(C3:C25,"&lt;0.895")</f>
        <v>1</v>
      </c>
    </row>
    <row r="60" spans="3:9">
      <c r="C60" s="5" t="s">
        <v>83</v>
      </c>
      <c r="D60" s="5">
        <f>COUNTIF(C3:C26,"&lt;0.833")-COUNTIF(C3:C26,"&lt;0.819")</f>
        <v>1</v>
      </c>
      <c r="H60" s="5" t="s">
        <v>91</v>
      </c>
      <c r="I60" s="5">
        <f>COUNTIF(C3:C25,"&lt;0.929")-COUNTIF(C3:C25,"&lt;0.912")</f>
        <v>1</v>
      </c>
    </row>
    <row r="61" spans="3:9">
      <c r="C61" s="5" t="s">
        <v>84</v>
      </c>
      <c r="D61" s="5">
        <f>COUNTIF(C3:C25,"&lt;0.847")-COUNTIF(C3:C25,"&lt;0.833")</f>
        <v>1</v>
      </c>
      <c r="H61" s="5" t="s">
        <v>92</v>
      </c>
      <c r="I61" s="5">
        <f>COUNTIF(C3:C25,"&lt;0.946")-COUNTIF(C3:C25,"&lt;0.929")</f>
        <v>1</v>
      </c>
    </row>
    <row r="62" spans="8:9">
      <c r="H62" s="5" t="s">
        <v>93</v>
      </c>
      <c r="I62" s="5">
        <f>COUNTIF(C3:C25,"&lt;0.963")-COUNTIF(C3:C25,"&lt;0.946")</f>
        <v>1</v>
      </c>
    </row>
    <row r="63" spans="8:9">
      <c r="H63" s="5" t="s">
        <v>94</v>
      </c>
      <c r="I63" s="5">
        <f>COUNTIF(C3:C25,"&lt;0.98")-COUNTIF(C3:C25,"&lt;0.963")</f>
        <v>1</v>
      </c>
    </row>
    <row r="64" s="3" customFormat="1" spans="8:9">
      <c r="H64" s="16" t="s">
        <v>95</v>
      </c>
      <c r="I64" s="16">
        <f>COUNTIF(C3:C25,"&lt;0.997")-COUNTIF(C3:C25,"&lt;0.98")</f>
        <v>1</v>
      </c>
    </row>
  </sheetData>
  <pageMargins left="0.75" right="0.75" top="1" bottom="1" header="0.5" footer="0.5"/>
  <headerFooter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3"/>
  <sheetViews>
    <sheetView topLeftCell="A10" workbookViewId="0">
      <selection activeCell="H41" sqref="H41:I63"/>
    </sheetView>
  </sheetViews>
  <sheetFormatPr defaultColWidth="9" defaultRowHeight="13.5"/>
  <cols>
    <col min="3" max="4" width="16.625" customWidth="1"/>
    <col min="8" max="8" width="19" customWidth="1"/>
    <col min="9" max="9" width="17.125" customWidth="1"/>
    <col min="10" max="11" width="12.625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>
      <c r="A2" s="6">
        <v>19</v>
      </c>
      <c r="B2" s="7">
        <v>19</v>
      </c>
      <c r="C2" s="7">
        <v>0.606020212173462</v>
      </c>
      <c r="D2" s="7">
        <v>0.0171260833740234</v>
      </c>
      <c r="E2" s="7">
        <v>10</v>
      </c>
      <c r="F2" s="7">
        <v>5</v>
      </c>
      <c r="G2" s="7">
        <v>0</v>
      </c>
      <c r="H2" s="7">
        <v>5</v>
      </c>
      <c r="I2" s="7">
        <v>1</v>
      </c>
      <c r="J2" s="7">
        <v>0.666666666666667</v>
      </c>
      <c r="K2" s="7">
        <v>0.8</v>
      </c>
      <c r="L2" s="7">
        <v>0.5</v>
      </c>
      <c r="M2" s="7">
        <v>0.5</v>
      </c>
      <c r="N2" s="7">
        <v>0.75</v>
      </c>
    </row>
    <row r="3" s="3" customFormat="1" spans="1:14">
      <c r="A3" s="22">
        <v>62</v>
      </c>
      <c r="B3" s="23">
        <v>62</v>
      </c>
      <c r="C3" s="23">
        <v>0.626335144042969</v>
      </c>
      <c r="D3" s="23">
        <v>0.0125883817672729</v>
      </c>
      <c r="E3" s="23">
        <v>10</v>
      </c>
      <c r="F3" s="23">
        <v>8</v>
      </c>
      <c r="G3" s="23">
        <v>0</v>
      </c>
      <c r="H3" s="23">
        <v>2</v>
      </c>
      <c r="I3" s="23">
        <v>1</v>
      </c>
      <c r="J3" s="23">
        <v>0.555555555555556</v>
      </c>
      <c r="K3" s="23">
        <v>0.714285714285714</v>
      </c>
      <c r="L3" s="23">
        <v>0.8</v>
      </c>
      <c r="M3" s="23">
        <v>0.2</v>
      </c>
      <c r="N3" s="23">
        <v>0.6</v>
      </c>
    </row>
    <row r="4" s="1" customFormat="1" spans="1:14">
      <c r="A4" s="8">
        <v>3</v>
      </c>
      <c r="B4" s="9">
        <v>3</v>
      </c>
      <c r="C4" s="9">
        <v>0.65697968006134</v>
      </c>
      <c r="D4" s="9">
        <v>0.0191965103149414</v>
      </c>
      <c r="E4" s="9">
        <v>10</v>
      </c>
      <c r="F4" s="9">
        <v>6</v>
      </c>
      <c r="G4" s="9">
        <v>0</v>
      </c>
      <c r="H4" s="9">
        <v>4</v>
      </c>
      <c r="I4" s="9">
        <v>1</v>
      </c>
      <c r="J4" s="9">
        <v>0.625</v>
      </c>
      <c r="K4" s="9">
        <v>0.769230769230769</v>
      </c>
      <c r="L4" s="9">
        <v>0.6</v>
      </c>
      <c r="M4" s="9">
        <v>0.4</v>
      </c>
      <c r="N4" s="9">
        <v>0.7</v>
      </c>
    </row>
    <row r="5" spans="1:14">
      <c r="A5" s="6">
        <v>31</v>
      </c>
      <c r="B5" s="7">
        <v>31</v>
      </c>
      <c r="C5" s="7">
        <v>0.662692546844482</v>
      </c>
      <c r="D5" s="7">
        <v>0.0293089151382446</v>
      </c>
      <c r="E5" s="7">
        <v>10</v>
      </c>
      <c r="F5" s="7">
        <v>6</v>
      </c>
      <c r="G5" s="7">
        <v>0</v>
      </c>
      <c r="H5" s="7">
        <v>4</v>
      </c>
      <c r="I5" s="7">
        <v>1</v>
      </c>
      <c r="J5" s="7">
        <v>0.625</v>
      </c>
      <c r="K5" s="7">
        <v>0.769230769230769</v>
      </c>
      <c r="L5" s="7">
        <v>0.6</v>
      </c>
      <c r="M5" s="7">
        <v>0.4</v>
      </c>
      <c r="N5" s="7">
        <v>0.7</v>
      </c>
    </row>
    <row r="6" s="3" customFormat="1" spans="1:14">
      <c r="A6" s="22">
        <v>11</v>
      </c>
      <c r="B6" s="23">
        <v>11</v>
      </c>
      <c r="C6" s="23">
        <v>0.682506084442139</v>
      </c>
      <c r="D6" s="23">
        <v>0.0313220024108887</v>
      </c>
      <c r="E6" s="23">
        <v>10</v>
      </c>
      <c r="F6" s="23">
        <v>6</v>
      </c>
      <c r="G6" s="23">
        <v>0</v>
      </c>
      <c r="H6" s="23">
        <v>4</v>
      </c>
      <c r="I6" s="23">
        <v>1</v>
      </c>
      <c r="J6" s="23">
        <v>0.625</v>
      </c>
      <c r="K6" s="23">
        <v>0.769230769230769</v>
      </c>
      <c r="L6" s="23">
        <v>0.6</v>
      </c>
      <c r="M6" s="23">
        <v>0.4</v>
      </c>
      <c r="N6" s="23">
        <v>0.7</v>
      </c>
    </row>
    <row r="7" s="2" customFormat="1" spans="1:14">
      <c r="A7" s="10">
        <v>57</v>
      </c>
      <c r="B7" s="11">
        <v>57</v>
      </c>
      <c r="C7" s="11">
        <v>0.703205585479736</v>
      </c>
      <c r="D7" s="11">
        <v>0.0240179300308228</v>
      </c>
      <c r="E7" s="11">
        <v>10</v>
      </c>
      <c r="F7" s="11">
        <v>4</v>
      </c>
      <c r="G7" s="11">
        <v>0</v>
      </c>
      <c r="H7" s="11">
        <v>6</v>
      </c>
      <c r="I7" s="11">
        <v>1</v>
      </c>
      <c r="J7" s="11">
        <v>0.714285714285714</v>
      </c>
      <c r="K7" s="11">
        <v>0.833333333333333</v>
      </c>
      <c r="L7" s="11">
        <v>0.4</v>
      </c>
      <c r="M7" s="11">
        <v>0.6</v>
      </c>
      <c r="N7" s="11">
        <v>0.8</v>
      </c>
    </row>
    <row r="8" s="3" customFormat="1" spans="1:14">
      <c r="A8" s="22">
        <v>84</v>
      </c>
      <c r="B8" s="23">
        <v>84</v>
      </c>
      <c r="C8" s="23">
        <v>0.710006833076477</v>
      </c>
      <c r="D8" s="23">
        <v>0.00908374786376953</v>
      </c>
      <c r="E8" s="23">
        <v>10</v>
      </c>
      <c r="F8" s="23">
        <v>5</v>
      </c>
      <c r="G8" s="23">
        <v>0</v>
      </c>
      <c r="H8" s="23">
        <v>5</v>
      </c>
      <c r="I8" s="23">
        <v>1</v>
      </c>
      <c r="J8" s="23">
        <v>0.666666666666667</v>
      </c>
      <c r="K8" s="23">
        <v>0.8</v>
      </c>
      <c r="L8" s="23">
        <v>0.5</v>
      </c>
      <c r="M8" s="23">
        <v>0.5</v>
      </c>
      <c r="N8" s="23">
        <v>0.75</v>
      </c>
    </row>
    <row r="9" s="2" customFormat="1" spans="1:14">
      <c r="A9" s="10">
        <v>67</v>
      </c>
      <c r="B9" s="11">
        <v>67</v>
      </c>
      <c r="C9" s="11">
        <v>0.726960897445679</v>
      </c>
      <c r="D9" s="11">
        <v>0.0244230031967163</v>
      </c>
      <c r="E9" s="11">
        <v>10</v>
      </c>
      <c r="F9" s="11">
        <v>7</v>
      </c>
      <c r="G9" s="11">
        <v>0</v>
      </c>
      <c r="H9" s="11">
        <v>3</v>
      </c>
      <c r="I9" s="11">
        <v>1</v>
      </c>
      <c r="J9" s="11">
        <v>0.588235294117647</v>
      </c>
      <c r="K9" s="11">
        <v>0.740740740740741</v>
      </c>
      <c r="L9" s="11">
        <v>0.7</v>
      </c>
      <c r="M9" s="11">
        <v>0.3</v>
      </c>
      <c r="N9" s="11">
        <v>0.65</v>
      </c>
    </row>
    <row r="10" s="3" customFormat="1" spans="1:14">
      <c r="A10" s="22">
        <v>65</v>
      </c>
      <c r="B10" s="23">
        <v>65</v>
      </c>
      <c r="C10" s="23">
        <v>0.745096802711487</v>
      </c>
      <c r="D10" s="23">
        <v>0.034243106842041</v>
      </c>
      <c r="E10" s="23">
        <v>10</v>
      </c>
      <c r="F10" s="23">
        <v>4</v>
      </c>
      <c r="G10" s="23">
        <v>0</v>
      </c>
      <c r="H10" s="23">
        <v>6</v>
      </c>
      <c r="I10" s="23">
        <v>1</v>
      </c>
      <c r="J10" s="23">
        <v>0.714285714285714</v>
      </c>
      <c r="K10" s="23">
        <v>0.833333333333333</v>
      </c>
      <c r="L10" s="23">
        <v>0.4</v>
      </c>
      <c r="M10" s="23">
        <v>0.6</v>
      </c>
      <c r="N10" s="23">
        <v>0.8</v>
      </c>
    </row>
    <row r="11" customFormat="1" spans="1:14">
      <c r="A11" s="6">
        <v>22</v>
      </c>
      <c r="B11" s="7">
        <v>22</v>
      </c>
      <c r="C11" s="7">
        <v>0.768659114837646</v>
      </c>
      <c r="D11" s="7">
        <v>0.0440047979354858</v>
      </c>
      <c r="E11" s="7">
        <v>10</v>
      </c>
      <c r="F11" s="7">
        <v>7</v>
      </c>
      <c r="G11" s="7">
        <v>0</v>
      </c>
      <c r="H11" s="7">
        <v>3</v>
      </c>
      <c r="I11" s="7">
        <v>1</v>
      </c>
      <c r="J11" s="7">
        <v>0.588235294117647</v>
      </c>
      <c r="K11" s="7">
        <v>0.740740740740741</v>
      </c>
      <c r="L11" s="7">
        <v>0.7</v>
      </c>
      <c r="M11" s="7">
        <v>0.3</v>
      </c>
      <c r="N11" s="7">
        <v>0.65</v>
      </c>
    </row>
    <row r="12" customFormat="1" spans="1:14">
      <c r="A12" s="6">
        <v>49</v>
      </c>
      <c r="B12" s="7">
        <v>49</v>
      </c>
      <c r="C12" s="7">
        <v>0.783710598945618</v>
      </c>
      <c r="D12" s="7">
        <v>0.189907193183899</v>
      </c>
      <c r="E12" s="7">
        <v>10</v>
      </c>
      <c r="F12" s="7">
        <v>6</v>
      </c>
      <c r="G12" s="7">
        <v>0</v>
      </c>
      <c r="H12" s="7">
        <v>4</v>
      </c>
      <c r="I12" s="7">
        <v>1</v>
      </c>
      <c r="J12" s="7">
        <v>0.625</v>
      </c>
      <c r="K12" s="7">
        <v>0.769230769230769</v>
      </c>
      <c r="L12" s="7">
        <v>0.6</v>
      </c>
      <c r="M12" s="7">
        <v>0.4</v>
      </c>
      <c r="N12" s="7">
        <v>0.7</v>
      </c>
    </row>
    <row r="13" s="1" customFormat="1" spans="1:14">
      <c r="A13" s="8">
        <v>90</v>
      </c>
      <c r="B13" s="9">
        <v>90</v>
      </c>
      <c r="C13" s="9">
        <v>0.805208325386047</v>
      </c>
      <c r="D13" s="9">
        <v>0.158805131912231</v>
      </c>
      <c r="E13" s="9">
        <v>9</v>
      </c>
      <c r="F13" s="9">
        <v>7</v>
      </c>
      <c r="G13" s="9">
        <v>1</v>
      </c>
      <c r="H13" s="9">
        <v>3</v>
      </c>
      <c r="I13" s="9">
        <v>0.9</v>
      </c>
      <c r="J13" s="9">
        <v>0.5625</v>
      </c>
      <c r="K13" s="9">
        <v>0.692307692307692</v>
      </c>
      <c r="L13" s="9">
        <v>0.7</v>
      </c>
      <c r="M13" s="9">
        <v>0.2</v>
      </c>
      <c r="N13" s="9">
        <v>0.6</v>
      </c>
    </row>
    <row r="14" s="14" customFormat="1" spans="1:14">
      <c r="A14" s="19">
        <v>26</v>
      </c>
      <c r="B14" s="20">
        <v>26</v>
      </c>
      <c r="C14" s="20">
        <v>0.814105629920959</v>
      </c>
      <c r="D14" s="20">
        <v>0.123190999031067</v>
      </c>
      <c r="E14" s="20">
        <v>10</v>
      </c>
      <c r="F14" s="20">
        <v>9</v>
      </c>
      <c r="G14" s="20">
        <v>0</v>
      </c>
      <c r="H14" s="20">
        <v>1</v>
      </c>
      <c r="I14" s="20">
        <v>1</v>
      </c>
      <c r="J14" s="20">
        <v>0.526315789473684</v>
      </c>
      <c r="K14" s="20">
        <v>0.689655172413793</v>
      </c>
      <c r="L14" s="20">
        <v>0.9</v>
      </c>
      <c r="M14" s="20">
        <v>0.1</v>
      </c>
      <c r="N14" s="20">
        <v>0.55</v>
      </c>
    </row>
    <row r="15" customFormat="1" spans="1:14">
      <c r="A15" s="6">
        <v>76</v>
      </c>
      <c r="B15" s="7">
        <v>76</v>
      </c>
      <c r="C15" s="7">
        <v>0.827271580696106</v>
      </c>
      <c r="D15" s="7">
        <v>0.122797250747681</v>
      </c>
      <c r="E15" s="7">
        <v>10</v>
      </c>
      <c r="F15" s="7">
        <v>5</v>
      </c>
      <c r="G15" s="7">
        <v>0</v>
      </c>
      <c r="H15" s="7">
        <v>5</v>
      </c>
      <c r="I15" s="7">
        <v>1</v>
      </c>
      <c r="J15" s="7">
        <v>0.666666666666667</v>
      </c>
      <c r="K15" s="7">
        <v>0.8</v>
      </c>
      <c r="L15" s="7">
        <v>0.5</v>
      </c>
      <c r="M15" s="7">
        <v>0.5</v>
      </c>
      <c r="N15" s="7">
        <v>0.75</v>
      </c>
    </row>
    <row r="16" s="14" customFormat="1" spans="1:14">
      <c r="A16" s="19">
        <v>36</v>
      </c>
      <c r="B16" s="20">
        <v>36</v>
      </c>
      <c r="C16" s="20">
        <v>0.845277667045593</v>
      </c>
      <c r="D16" s="20">
        <v>0.0597842931747437</v>
      </c>
      <c r="E16" s="20">
        <v>10</v>
      </c>
      <c r="F16" s="20">
        <v>8</v>
      </c>
      <c r="G16" s="20">
        <v>0</v>
      </c>
      <c r="H16" s="20">
        <v>2</v>
      </c>
      <c r="I16" s="20">
        <v>1</v>
      </c>
      <c r="J16" s="20">
        <v>0.555555555555556</v>
      </c>
      <c r="K16" s="20">
        <v>0.714285714285714</v>
      </c>
      <c r="L16" s="20">
        <v>0.8</v>
      </c>
      <c r="M16" s="20">
        <v>0.2</v>
      </c>
      <c r="N16" s="20">
        <v>0.6</v>
      </c>
    </row>
    <row r="17" s="2" customFormat="1" spans="1:14">
      <c r="A17" s="10">
        <v>99</v>
      </c>
      <c r="B17" s="11">
        <v>99</v>
      </c>
      <c r="C17" s="11">
        <v>0.862016797065735</v>
      </c>
      <c r="D17" s="11">
        <v>0.0384888648986816</v>
      </c>
      <c r="E17" s="11">
        <v>10</v>
      </c>
      <c r="F17" s="11">
        <v>5</v>
      </c>
      <c r="G17" s="11">
        <v>0</v>
      </c>
      <c r="H17" s="11">
        <v>5</v>
      </c>
      <c r="I17" s="11">
        <v>1</v>
      </c>
      <c r="J17" s="11">
        <v>0.666666666666667</v>
      </c>
      <c r="K17" s="11">
        <v>0.8</v>
      </c>
      <c r="L17" s="11">
        <v>0.5</v>
      </c>
      <c r="M17" s="11">
        <v>0.5</v>
      </c>
      <c r="N17" s="11">
        <v>0.75</v>
      </c>
    </row>
    <row r="18" s="1" customFormat="1" spans="1:14">
      <c r="A18" s="8">
        <v>14</v>
      </c>
      <c r="B18" s="9">
        <v>14</v>
      </c>
      <c r="C18" s="9">
        <v>0.890965580940247</v>
      </c>
      <c r="D18" s="9">
        <v>0.157147407531738</v>
      </c>
      <c r="E18" s="9">
        <v>10</v>
      </c>
      <c r="F18" s="9">
        <v>5</v>
      </c>
      <c r="G18" s="9">
        <v>0</v>
      </c>
      <c r="H18" s="9">
        <v>5</v>
      </c>
      <c r="I18" s="9">
        <v>1</v>
      </c>
      <c r="J18" s="9">
        <v>0.666666666666667</v>
      </c>
      <c r="K18" s="9">
        <v>0.8</v>
      </c>
      <c r="L18" s="9">
        <v>0.5</v>
      </c>
      <c r="M18" s="9">
        <v>0.5</v>
      </c>
      <c r="N18" s="9">
        <v>0.75</v>
      </c>
    </row>
    <row r="19" s="1" customFormat="1" spans="1:14">
      <c r="A19" s="8">
        <v>80</v>
      </c>
      <c r="B19" s="9">
        <v>80</v>
      </c>
      <c r="C19" s="9">
        <v>0.909982204437256</v>
      </c>
      <c r="D19" s="9">
        <v>0.198383212089539</v>
      </c>
      <c r="E19" s="9">
        <v>10</v>
      </c>
      <c r="F19" s="9">
        <v>9</v>
      </c>
      <c r="G19" s="9">
        <v>0</v>
      </c>
      <c r="H19" s="9">
        <v>1</v>
      </c>
      <c r="I19" s="9">
        <v>1</v>
      </c>
      <c r="J19" s="9">
        <v>0.526315789473684</v>
      </c>
      <c r="K19" s="9">
        <v>0.689655172413793</v>
      </c>
      <c r="L19" s="9">
        <v>0.9</v>
      </c>
      <c r="M19" s="9">
        <v>0.1</v>
      </c>
      <c r="N19" s="9">
        <v>0.55</v>
      </c>
    </row>
    <row r="20" s="2" customFormat="1" spans="1:14">
      <c r="A20" s="10">
        <v>30</v>
      </c>
      <c r="B20" s="11">
        <v>30</v>
      </c>
      <c r="C20" s="11">
        <v>0.924483895301819</v>
      </c>
      <c r="D20" s="11">
        <v>0.00849044322967529</v>
      </c>
      <c r="E20" s="11">
        <v>10</v>
      </c>
      <c r="F20" s="11">
        <v>8</v>
      </c>
      <c r="G20" s="11">
        <v>0</v>
      </c>
      <c r="H20" s="11">
        <v>2</v>
      </c>
      <c r="I20" s="11">
        <v>1</v>
      </c>
      <c r="J20" s="11">
        <v>0.555555555555556</v>
      </c>
      <c r="K20" s="11">
        <v>0.714285714285714</v>
      </c>
      <c r="L20" s="11">
        <v>0.8</v>
      </c>
      <c r="M20" s="11">
        <v>0.2</v>
      </c>
      <c r="N20" s="11">
        <v>0.6</v>
      </c>
    </row>
    <row r="21" s="21" customFormat="1" spans="1:14">
      <c r="A21" s="24">
        <v>10</v>
      </c>
      <c r="B21" s="25">
        <v>10</v>
      </c>
      <c r="C21" s="25">
        <v>0.942210555076599</v>
      </c>
      <c r="D21" s="25">
        <v>0.160889387130737</v>
      </c>
      <c r="E21" s="25">
        <v>10</v>
      </c>
      <c r="F21" s="25">
        <v>4</v>
      </c>
      <c r="G21" s="25">
        <v>0</v>
      </c>
      <c r="H21" s="25">
        <v>6</v>
      </c>
      <c r="I21" s="25">
        <v>1</v>
      </c>
      <c r="J21" s="25">
        <v>0.714285714285714</v>
      </c>
      <c r="K21" s="25">
        <v>0.833333333333333</v>
      </c>
      <c r="L21" s="25">
        <v>0.4</v>
      </c>
      <c r="M21" s="25">
        <v>0.6</v>
      </c>
      <c r="N21" s="25">
        <v>0.8</v>
      </c>
    </row>
    <row r="22" s="1" customFormat="1" spans="1:14">
      <c r="A22" s="8">
        <v>71</v>
      </c>
      <c r="B22" s="9">
        <v>71</v>
      </c>
      <c r="C22" s="9">
        <v>0.962655186653137</v>
      </c>
      <c r="D22" s="9">
        <v>0.0840179920196533</v>
      </c>
      <c r="E22" s="9">
        <v>10</v>
      </c>
      <c r="F22" s="9">
        <v>6</v>
      </c>
      <c r="G22" s="9">
        <v>0</v>
      </c>
      <c r="H22" s="9">
        <v>4</v>
      </c>
      <c r="I22" s="9">
        <v>1</v>
      </c>
      <c r="J22" s="9">
        <v>0.625</v>
      </c>
      <c r="K22" s="9">
        <v>0.769230769230769</v>
      </c>
      <c r="L22" s="9">
        <v>0.6</v>
      </c>
      <c r="M22" s="9">
        <v>0.4</v>
      </c>
      <c r="N22" s="9">
        <v>0.7</v>
      </c>
    </row>
    <row r="23" s="3" customFormat="1" spans="1:14">
      <c r="A23" s="22">
        <v>33</v>
      </c>
      <c r="B23" s="23">
        <v>33</v>
      </c>
      <c r="C23" s="23">
        <v>0.972739696502686</v>
      </c>
      <c r="D23" s="23">
        <v>0.0680270195007324</v>
      </c>
      <c r="E23" s="23">
        <v>10</v>
      </c>
      <c r="F23" s="23">
        <v>7</v>
      </c>
      <c r="G23" s="23">
        <v>0</v>
      </c>
      <c r="H23" s="23">
        <v>3</v>
      </c>
      <c r="I23" s="23">
        <v>1</v>
      </c>
      <c r="J23" s="23">
        <v>0.588235294117647</v>
      </c>
      <c r="K23" s="23">
        <v>0.740740740740741</v>
      </c>
      <c r="L23" s="23">
        <v>0.7</v>
      </c>
      <c r="M23" s="23">
        <v>0.3</v>
      </c>
      <c r="N23" s="23">
        <v>0.65</v>
      </c>
    </row>
    <row r="24" s="3" customFormat="1" spans="1:14">
      <c r="A24" s="22">
        <v>66</v>
      </c>
      <c r="B24" s="23">
        <v>66</v>
      </c>
      <c r="C24" s="23">
        <v>0.985759258270264</v>
      </c>
      <c r="D24" s="23">
        <v>0.142184734344482</v>
      </c>
      <c r="E24" s="23">
        <v>10</v>
      </c>
      <c r="F24" s="23">
        <v>6</v>
      </c>
      <c r="G24" s="23">
        <v>0</v>
      </c>
      <c r="H24" s="23">
        <v>4</v>
      </c>
      <c r="I24" s="23">
        <v>1</v>
      </c>
      <c r="J24" s="23">
        <v>0.625</v>
      </c>
      <c r="K24" s="23">
        <v>0.769230769230769</v>
      </c>
      <c r="L24" s="23">
        <v>0.6</v>
      </c>
      <c r="M24" s="23">
        <v>0.4</v>
      </c>
      <c r="N24" s="23">
        <v>0.7</v>
      </c>
    </row>
    <row r="25" spans="3:14">
      <c r="C25" s="5">
        <f>AVERAGE(C2:C24)</f>
        <v>0.80064564684163</v>
      </c>
      <c r="D25" s="5">
        <f>AVERAGE(D2:D24)</f>
        <v>0.0764099307682203</v>
      </c>
      <c r="J25" s="5">
        <f>AVERAGE(J2:J24)</f>
        <v>0.620551939311193</v>
      </c>
      <c r="K25" s="5">
        <f>AVERAGE(K2:K24)</f>
        <v>0.763134000765185</v>
      </c>
      <c r="L25" s="5">
        <f>AVERAGE(L2:L24)</f>
        <v>0.621739130434783</v>
      </c>
      <c r="M25" s="5">
        <f>AVERAGE(M2:M24)</f>
        <v>0.373913043478261</v>
      </c>
      <c r="N25" s="5">
        <f>AVERAGE(N2:N24)</f>
        <v>0.68695652173913</v>
      </c>
    </row>
    <row r="27" spans="3:12">
      <c r="C27" s="12" t="s">
        <v>13</v>
      </c>
      <c r="D27" s="5" t="s">
        <v>14</v>
      </c>
      <c r="E27" s="5"/>
      <c r="H27" s="12" t="s">
        <v>13</v>
      </c>
      <c r="I27" s="5" t="s">
        <v>14</v>
      </c>
      <c r="J27" s="13" t="s">
        <v>26</v>
      </c>
      <c r="K27" s="14"/>
      <c r="L27" s="14"/>
    </row>
    <row r="28" s="14" customFormat="1" spans="3:10">
      <c r="C28" s="13" t="s">
        <v>27</v>
      </c>
      <c r="D28" s="13">
        <f>COUNTIF(C2:C24,"&lt;0.399")-COUNTIF(C2:C24,"&lt;0.385")</f>
        <v>0</v>
      </c>
      <c r="E28" s="13"/>
      <c r="H28" s="13" t="s">
        <v>28</v>
      </c>
      <c r="I28" s="13">
        <f>COUNTIF(C2:C24,"&lt;0.402")-COUNTIF(C2:C24,"&lt;0.385")</f>
        <v>0</v>
      </c>
      <c r="J28" s="15"/>
    </row>
    <row r="29" spans="3:13">
      <c r="C29" s="5" t="s">
        <v>29</v>
      </c>
      <c r="D29" s="5">
        <f>COUNTIF(C2:C24,"&lt;0.413")-COUNTIF(C2:C24,"&lt;0.399")</f>
        <v>0</v>
      </c>
      <c r="E29" s="5"/>
      <c r="H29" s="5" t="s">
        <v>30</v>
      </c>
      <c r="I29" s="5">
        <f>COUNTIF(C2:C24,"&lt;0.419")-COUNTIF(C2:C24,"&lt;0.402")</f>
        <v>0</v>
      </c>
      <c r="J29" s="15">
        <v>0.04</v>
      </c>
      <c r="K29" s="14">
        <v>-20</v>
      </c>
      <c r="L29" s="14">
        <v>480</v>
      </c>
      <c r="M29" s="14">
        <v>24</v>
      </c>
    </row>
    <row r="30" s="14" customFormat="1" spans="3:13">
      <c r="C30" s="13" t="s">
        <v>31</v>
      </c>
      <c r="D30" s="13">
        <f>COUNTIF(C2:C24,"&lt;0.427")-COUNTIF(C2:C24,"&lt;0.413")</f>
        <v>0</v>
      </c>
      <c r="E30" s="13">
        <v>3</v>
      </c>
      <c r="F30" s="13">
        <v>2</v>
      </c>
      <c r="H30" s="13" t="s">
        <v>32</v>
      </c>
      <c r="I30" s="13">
        <f>COUNTIF(C2:C24,"&lt;0.436")-COUNTIF(C2:C24,"&lt;0.419")</f>
        <v>0</v>
      </c>
      <c r="J30" s="15">
        <v>0.08</v>
      </c>
      <c r="K30" s="14">
        <v>-40</v>
      </c>
      <c r="L30" s="14">
        <v>460</v>
      </c>
      <c r="M30" s="14">
        <v>23</v>
      </c>
    </row>
    <row r="31" s="14" customFormat="1" spans="3:13">
      <c r="C31" s="13" t="s">
        <v>33</v>
      </c>
      <c r="D31" s="13">
        <f>COUNTIF(C2:C24,"&lt;0.441")-COUNTIF(C2:C24,"&lt;0.427")</f>
        <v>0</v>
      </c>
      <c r="E31" s="13">
        <v>5</v>
      </c>
      <c r="F31" s="13">
        <v>5</v>
      </c>
      <c r="H31" s="13" t="s">
        <v>34</v>
      </c>
      <c r="I31" s="13">
        <f>COUNTIF(C2:C24,"&lt;0.453")-COUNTIF(C2:C24,"&lt;0.436")</f>
        <v>0</v>
      </c>
      <c r="J31" s="15">
        <v>0.12</v>
      </c>
      <c r="K31" s="14">
        <v>-60</v>
      </c>
      <c r="L31" s="14">
        <v>440</v>
      </c>
      <c r="M31" s="14">
        <v>22</v>
      </c>
    </row>
    <row r="32" s="14" customFormat="1" spans="3:13">
      <c r="C32" s="13" t="s">
        <v>35</v>
      </c>
      <c r="D32" s="13">
        <f>COUNTIF(C2:C24,"&lt;0.455")-COUNTIF(C2:C24,"&lt;0.441")</f>
        <v>0</v>
      </c>
      <c r="E32" s="13">
        <v>9</v>
      </c>
      <c r="F32" s="13">
        <v>7</v>
      </c>
      <c r="H32" s="13" t="s">
        <v>36</v>
      </c>
      <c r="I32" s="13">
        <f>COUNTIF(C2:C24,"&lt;0.47")-COUNTIF(C2:C24,"&lt;0.453")</f>
        <v>0</v>
      </c>
      <c r="J32" s="15">
        <v>0.16</v>
      </c>
      <c r="K32" s="18">
        <v>-80</v>
      </c>
      <c r="L32" s="18">
        <v>420</v>
      </c>
      <c r="M32" s="14">
        <v>21</v>
      </c>
    </row>
    <row r="33" s="14" customFormat="1" spans="3:9">
      <c r="C33" s="13" t="s">
        <v>37</v>
      </c>
      <c r="D33" s="13">
        <f>COUNTIF(C2:C24,"&lt;0.469")-COUNTIF(C2:C24,"&lt;0.455")</f>
        <v>0</v>
      </c>
      <c r="E33" s="13">
        <v>5</v>
      </c>
      <c r="F33" s="13">
        <v>5</v>
      </c>
      <c r="H33" s="13" t="s">
        <v>38</v>
      </c>
      <c r="I33" s="13">
        <f>COUNTIF(C2:C24,"&lt;0.487")-COUNTIF(C2:C24,"&lt;0.47")</f>
        <v>0</v>
      </c>
    </row>
    <row r="34" s="14" customFormat="1" spans="3:9">
      <c r="C34" s="13" t="s">
        <v>39</v>
      </c>
      <c r="D34" s="13">
        <f>COUNTIF(C2:C24,"&lt;0.483")-COUNTIF(C2:C24,"&lt;0.469")</f>
        <v>0</v>
      </c>
      <c r="E34" s="13">
        <v>3</v>
      </c>
      <c r="F34" s="13">
        <v>2</v>
      </c>
      <c r="H34" s="13" t="s">
        <v>40</v>
      </c>
      <c r="I34" s="13">
        <f>COUNTIF(C2:C24,"&lt;0.504")-COUNTIF(C2:C24,"&lt;0.487")</f>
        <v>0</v>
      </c>
    </row>
    <row r="35" spans="3:11">
      <c r="C35" s="5" t="s">
        <v>41</v>
      </c>
      <c r="D35" s="5">
        <f>COUNTIF(C2:C24,"&lt;0.497")-COUNTIF(C2:C24,"&lt;0.483")</f>
        <v>0</v>
      </c>
      <c r="E35" s="5"/>
      <c r="H35" s="5" t="s">
        <v>42</v>
      </c>
      <c r="I35" s="5">
        <f>COUNTIF(C2:C24,"&lt;0.521")-COUNTIF(C2:C24,"&lt;0.504")</f>
        <v>0</v>
      </c>
      <c r="J35" s="5">
        <v>0.57</v>
      </c>
      <c r="K35" s="5">
        <v>0.041</v>
      </c>
    </row>
    <row r="36" spans="3:11">
      <c r="C36" s="5" t="s">
        <v>43</v>
      </c>
      <c r="D36" s="5">
        <f>COUNTIF(C2:C24,"&lt;0.511")-COUNTIF(C2:C24,"&lt;0.497")</f>
        <v>0</v>
      </c>
      <c r="E36" s="5"/>
      <c r="H36" s="5" t="s">
        <v>44</v>
      </c>
      <c r="I36" s="5">
        <f>COUNTIF(C2:C24,"&lt;0.538")-COUNTIF(C2:C24,"&lt;0.521")</f>
        <v>0</v>
      </c>
      <c r="J36" s="5">
        <v>0.725</v>
      </c>
      <c r="K36" s="5">
        <v>0.076</v>
      </c>
    </row>
    <row r="37" spans="3:11">
      <c r="C37" s="5" t="s">
        <v>45</v>
      </c>
      <c r="D37" s="5">
        <f>COUNTIF(C2:C24,"&lt;0.525")-COUNTIF(C2:C24,"&lt;0.511")</f>
        <v>0</v>
      </c>
      <c r="E37" s="5"/>
      <c r="H37" s="5" t="s">
        <v>46</v>
      </c>
      <c r="I37" s="5">
        <f>COUNTIF(C2:C24,"&lt;0.555")-COUNTIF(C2:C24,"&lt;0.538")</f>
        <v>0</v>
      </c>
      <c r="J37" s="5">
        <v>0.801</v>
      </c>
      <c r="K37" s="5">
        <v>0.094</v>
      </c>
    </row>
    <row r="38" spans="3:9">
      <c r="C38" s="5" t="s">
        <v>47</v>
      </c>
      <c r="D38" s="5">
        <f>COUNTIF(C2:C24,"&lt;0.539")-COUNTIF(C2:C24,"&lt;0.525")</f>
        <v>0</v>
      </c>
      <c r="E38" s="5"/>
      <c r="H38" s="5" t="s">
        <v>48</v>
      </c>
      <c r="I38" s="5">
        <f>COUNTIF(C2:C24,"&lt;0.572")-COUNTIF(C2:C24,"&lt;0.555")</f>
        <v>0</v>
      </c>
    </row>
    <row r="39" spans="3:9">
      <c r="C39" s="5" t="s">
        <v>49</v>
      </c>
      <c r="D39" s="5">
        <f>COUNTIF(C2:C25,"&lt;0.553")-COUNTIF(C2:C25,"&lt;0.539")</f>
        <v>0</v>
      </c>
      <c r="H39" s="5" t="s">
        <v>50</v>
      </c>
      <c r="I39" s="5">
        <f>COUNTIF(C2:C24,"&lt;0.589")-COUNTIF(C2:C24,"&lt;0.572")</f>
        <v>0</v>
      </c>
    </row>
    <row r="40" spans="3:9">
      <c r="C40" s="5" t="s">
        <v>51</v>
      </c>
      <c r="D40" s="5">
        <f>COUNTIF(C2:C25,"&lt;0.567")-COUNTIF(C2:C25,"&lt;0.553")</f>
        <v>0</v>
      </c>
      <c r="H40" s="5" t="s">
        <v>52</v>
      </c>
      <c r="I40" s="5">
        <f>COUNTIF(C2:C24,"&lt;0.606")-COUNTIF(C2:C24,"&lt;0.589")</f>
        <v>0</v>
      </c>
    </row>
    <row r="41" s="3" customFormat="1" spans="3:9">
      <c r="C41" s="16" t="s">
        <v>53</v>
      </c>
      <c r="D41" s="16">
        <f>COUNTIF(C2:C25,"&lt;0.581")-COUNTIF(C2:C25,"&lt;0.567")</f>
        <v>0</v>
      </c>
      <c r="H41" s="16" t="s">
        <v>54</v>
      </c>
      <c r="I41" s="16">
        <f>COUNTIF(C2:C24,"&lt;0.623")-COUNTIF(C2:C24,"&lt;0.606")</f>
        <v>1</v>
      </c>
    </row>
    <row r="42" spans="3:9">
      <c r="C42" s="5" t="s">
        <v>55</v>
      </c>
      <c r="D42" s="5">
        <f>COUNTIF(C2:C25,"&lt;0.595")-COUNTIF(C2:C25,"&lt;0.581")</f>
        <v>0</v>
      </c>
      <c r="H42" s="5" t="s">
        <v>56</v>
      </c>
      <c r="I42" s="5">
        <f>COUNTIF(C2:C24,"&lt;0.64")-COUNTIF(C2:C24,"&lt;0.623")</f>
        <v>1</v>
      </c>
    </row>
    <row r="43" spans="3:9">
      <c r="C43" s="5" t="s">
        <v>57</v>
      </c>
      <c r="D43" s="5">
        <f>COUNTIF(C2:C25,"&lt;0.609")-COUNTIF(C2:C25,"&lt;0.595")</f>
        <v>1</v>
      </c>
      <c r="H43" s="5" t="s">
        <v>58</v>
      </c>
      <c r="I43" s="5">
        <f>COUNTIF(C2:C24,"&lt;0.657")-COUNTIF(C2:C24,"&lt;0.64")</f>
        <v>1</v>
      </c>
    </row>
    <row r="44" spans="3:9">
      <c r="C44" s="5" t="s">
        <v>59</v>
      </c>
      <c r="D44" s="5">
        <f>COUNTIF(C2:C25,"&lt;0.623")-COUNTIF(C2:C25,"&lt;0.609")</f>
        <v>0</v>
      </c>
      <c r="H44" s="5" t="s">
        <v>60</v>
      </c>
      <c r="I44" s="5">
        <f>COUNTIF(C2:C24,"&lt;0.674")-COUNTIF(C2:C24,"&lt;0.657")</f>
        <v>1</v>
      </c>
    </row>
    <row r="45" spans="3:9">
      <c r="C45" s="5" t="s">
        <v>61</v>
      </c>
      <c r="D45" s="5">
        <f>COUNTIF(C2:C25,"&lt;0.637")-COUNTIF(C2:C25,"&lt;0.623")</f>
        <v>1</v>
      </c>
      <c r="H45" s="5" t="s">
        <v>62</v>
      </c>
      <c r="I45" s="5">
        <f>COUNTIF(C2:C24,"&lt;0.691")-COUNTIF(C2:C24,"&lt;0.674")</f>
        <v>1</v>
      </c>
    </row>
    <row r="46" spans="3:9">
      <c r="C46" s="5" t="s">
        <v>63</v>
      </c>
      <c r="D46" s="5">
        <f>COUNTIF(C2:C25,"&lt;0.651")-COUNTIF(C2:C25,"&lt;0.637")</f>
        <v>0</v>
      </c>
      <c r="H46" s="5" t="s">
        <v>64</v>
      </c>
      <c r="I46" s="5">
        <f>COUNTIF(C2:C24,"&lt;0.708")-COUNTIF(C2:C24,"&lt;0.691")</f>
        <v>1</v>
      </c>
    </row>
    <row r="47" spans="3:9">
      <c r="C47" s="5" t="s">
        <v>65</v>
      </c>
      <c r="D47" s="5">
        <f>COUNTIF(C2:C25,"&lt;0.665")-COUNTIF(C2:C25,"&lt;0.651")</f>
        <v>2</v>
      </c>
      <c r="H47" s="5" t="s">
        <v>66</v>
      </c>
      <c r="I47" s="5">
        <f>COUNTIF(C2:C24,"&lt;0.725")-COUNTIF(C2:C24,"&lt;0.708")</f>
        <v>1</v>
      </c>
    </row>
    <row r="48" spans="3:9">
      <c r="C48" s="5" t="s">
        <v>67</v>
      </c>
      <c r="D48" s="5">
        <f>COUNTIF(C2:C25,"&lt;0.679")-COUNTIF(C2:C25,"&lt;0.665")</f>
        <v>0</v>
      </c>
      <c r="H48" s="5" t="s">
        <v>68</v>
      </c>
      <c r="I48" s="5">
        <f>COUNTIF(C2:C24,"&lt;0.742")-COUNTIF(C2:C24,"&lt;0.725")</f>
        <v>1</v>
      </c>
    </row>
    <row r="49" spans="3:9">
      <c r="C49" s="5" t="s">
        <v>69</v>
      </c>
      <c r="D49" s="5">
        <f>COUNTIF(C2:C25,"&lt;0.693")-COUNTIF(C2:C25,"&lt;0.679")</f>
        <v>1</v>
      </c>
      <c r="H49" s="5" t="s">
        <v>70</v>
      </c>
      <c r="I49" s="5">
        <f>COUNTIF(C2:C24,"&lt;0.759")-COUNTIF(C2:C24,"&lt;0.742")</f>
        <v>1</v>
      </c>
    </row>
    <row r="50" spans="3:9">
      <c r="C50" s="5" t="s">
        <v>71</v>
      </c>
      <c r="D50" s="5">
        <f>COUNTIF(C2:C25,"&lt;0.707")-COUNTIF(C2:C25,"&lt;0.693")</f>
        <v>1</v>
      </c>
      <c r="H50" s="5" t="s">
        <v>72</v>
      </c>
      <c r="I50" s="5">
        <f>COUNTIF(C2:C24,"&lt;0.776")-COUNTIF(C2:C24,"&lt;0.759")</f>
        <v>1</v>
      </c>
    </row>
    <row r="51" spans="3:9">
      <c r="C51" s="5" t="s">
        <v>73</v>
      </c>
      <c r="D51" s="5">
        <f>COUNTIF(C2:C25,"&lt;0.721")-COUNTIF(C2:C25,"&lt;0.707")</f>
        <v>1</v>
      </c>
      <c r="H51" s="5" t="s">
        <v>74</v>
      </c>
      <c r="I51" s="5">
        <f>COUNTIF(C2:C24,"&lt;0.793")-COUNTIF(C2:C24,"&lt;0.776")</f>
        <v>1</v>
      </c>
    </row>
    <row r="52" s="4" customFormat="1" spans="3:9">
      <c r="C52" s="17" t="s">
        <v>75</v>
      </c>
      <c r="D52" s="17">
        <f>COUNTIF(C2:C25,"&lt;0.735")-COUNTIF(C2:C25,"&lt;0.721")</f>
        <v>1</v>
      </c>
      <c r="H52" s="17" t="s">
        <v>76</v>
      </c>
      <c r="I52" s="17">
        <f>COUNTIF(C2:C24,"&lt;0.81")-COUNTIF(C2:C24,"&lt;0.793")</f>
        <v>1</v>
      </c>
    </row>
    <row r="53" spans="3:9">
      <c r="C53" s="5" t="s">
        <v>77</v>
      </c>
      <c r="D53" s="5">
        <f>COUNTIF(C2:C25,"&lt;0.749")-COUNTIF(C2:C25,"&lt;0.735")</f>
        <v>1</v>
      </c>
      <c r="H53" s="5" t="s">
        <v>85</v>
      </c>
      <c r="I53" s="5">
        <f>COUNTIF(C2:C24,"&lt;0.827")-COUNTIF(C2:C24,"&lt;0.81")</f>
        <v>1</v>
      </c>
    </row>
    <row r="54" spans="3:9">
      <c r="C54" s="5" t="s">
        <v>78</v>
      </c>
      <c r="D54" s="5">
        <f>COUNTIF(C2:C25,"&lt;0.763")-COUNTIF(C2:C25,"&lt;0.749")</f>
        <v>0</v>
      </c>
      <c r="H54" s="5" t="s">
        <v>86</v>
      </c>
      <c r="I54" s="5">
        <f>COUNTIF(C2:C24,"&lt;0.844")-COUNTIF(C2:C24,"&lt;0.827")</f>
        <v>1</v>
      </c>
    </row>
    <row r="55" spans="3:9">
      <c r="C55" s="5" t="s">
        <v>79</v>
      </c>
      <c r="D55" s="5">
        <f>COUNTIF(C2:C25,"&lt;0.777")-COUNTIF(C2:C25,"&lt;0.763")</f>
        <v>1</v>
      </c>
      <c r="H55" s="5" t="s">
        <v>87</v>
      </c>
      <c r="I55" s="5">
        <f>COUNTIF(C2:C24,"&lt;0.861")-COUNTIF(C2:C24,"&lt;0.844")</f>
        <v>1</v>
      </c>
    </row>
    <row r="56" spans="3:9">
      <c r="C56" s="5" t="s">
        <v>80</v>
      </c>
      <c r="D56" s="5">
        <f>COUNTIF(C2:C25,"&lt;0.791")-COUNTIF(C2:C25,"&lt;0.777")</f>
        <v>1</v>
      </c>
      <c r="H56" s="5" t="s">
        <v>88</v>
      </c>
      <c r="I56" s="5">
        <f>COUNTIF(C2:C24,"&lt;0.878")-COUNTIF(C2:C24,"&lt;0.861")</f>
        <v>1</v>
      </c>
    </row>
    <row r="57" spans="3:9">
      <c r="C57" s="5" t="s">
        <v>81</v>
      </c>
      <c r="D57" s="5">
        <f>COUNTIF(C2:C25,"&lt;0.805")-COUNTIF(C2:C25,"&lt;0.791")</f>
        <v>1</v>
      </c>
      <c r="H57" s="5" t="s">
        <v>89</v>
      </c>
      <c r="I57" s="5">
        <f>COUNTIF(C2:C24,"&lt;0.895")-COUNTIF(C2:C24,"&lt;0.878")</f>
        <v>1</v>
      </c>
    </row>
    <row r="58" spans="3:9">
      <c r="C58" s="5" t="s">
        <v>82</v>
      </c>
      <c r="D58" s="5">
        <f>COUNTIF(C2:C25,"&lt;0.819")-COUNTIF(C2:C25,"&lt;0.805")</f>
        <v>2</v>
      </c>
      <c r="H58" s="5" t="s">
        <v>90</v>
      </c>
      <c r="I58" s="5">
        <f>COUNTIF(C2:C24,"&lt;0.912")-COUNTIF(C2:C24,"&lt;0.895")</f>
        <v>1</v>
      </c>
    </row>
    <row r="59" spans="3:9">
      <c r="C59" s="5" t="s">
        <v>83</v>
      </c>
      <c r="D59" s="5">
        <f>COUNTIF(C2:C25,"&lt;0.833")-COUNTIF(C2:C25,"&lt;0.819")</f>
        <v>1</v>
      </c>
      <c r="H59" s="5" t="s">
        <v>91</v>
      </c>
      <c r="I59" s="5">
        <f>COUNTIF(C2:C24,"&lt;0.929")-COUNTIF(C2:C24,"&lt;0.912")</f>
        <v>1</v>
      </c>
    </row>
    <row r="60" spans="3:9">
      <c r="C60" s="5" t="s">
        <v>84</v>
      </c>
      <c r="D60" s="5">
        <f>COUNTIF(C2:C24,"&lt;0.847")-COUNTIF(C2:C24,"&lt;0.833")</f>
        <v>1</v>
      </c>
      <c r="H60" s="5" t="s">
        <v>92</v>
      </c>
      <c r="I60" s="5">
        <f>COUNTIF(C2:C24,"&lt;0.946")-COUNTIF(C2:C24,"&lt;0.929")</f>
        <v>1</v>
      </c>
    </row>
    <row r="61" spans="8:9">
      <c r="H61" s="5" t="s">
        <v>93</v>
      </c>
      <c r="I61" s="5">
        <f>COUNTIF(C2:C24,"&lt;0.963")-COUNTIF(C2:C24,"&lt;0.946")</f>
        <v>1</v>
      </c>
    </row>
    <row r="62" spans="8:9">
      <c r="H62" s="5" t="s">
        <v>94</v>
      </c>
      <c r="I62" s="5">
        <f>COUNTIF(C2:C24,"&lt;0.98")-COUNTIF(C2:C24,"&lt;0.963")</f>
        <v>1</v>
      </c>
    </row>
    <row r="63" s="3" customFormat="1" spans="8:9">
      <c r="H63" s="16" t="s">
        <v>95</v>
      </c>
      <c r="I63" s="16">
        <f>COUNTIF(C2:C24,"&lt;0.997")-COUNTIF(C2:C24,"&lt;0.98")</f>
        <v>1</v>
      </c>
    </row>
  </sheetData>
  <pageMargins left="0.75" right="0.75" top="1" bottom="1" header="0.5" footer="0.5"/>
  <headerFooter/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2"/>
  <sheetViews>
    <sheetView topLeftCell="A13" workbookViewId="0">
      <selection activeCell="H41" sqref="H41:I62"/>
    </sheetView>
  </sheetViews>
  <sheetFormatPr defaultColWidth="9" defaultRowHeight="13.5"/>
  <cols>
    <col min="3" max="4" width="15.75" customWidth="1"/>
    <col min="8" max="9" width="18.125" customWidth="1"/>
    <col min="10" max="11" width="12.625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="3" customFormat="1" spans="1:14">
      <c r="A2" s="22">
        <v>62</v>
      </c>
      <c r="B2" s="23">
        <v>62</v>
      </c>
      <c r="C2" s="23">
        <v>0.626335144042969</v>
      </c>
      <c r="D2" s="23">
        <v>0.0125883817672729</v>
      </c>
      <c r="E2" s="23">
        <v>10</v>
      </c>
      <c r="F2" s="23">
        <v>8</v>
      </c>
      <c r="G2" s="23">
        <v>0</v>
      </c>
      <c r="H2" s="23">
        <v>2</v>
      </c>
      <c r="I2" s="23">
        <v>1</v>
      </c>
      <c r="J2" s="23">
        <v>0.555555555555556</v>
      </c>
      <c r="K2" s="23">
        <v>0.714285714285714</v>
      </c>
      <c r="L2" s="23">
        <v>0.8</v>
      </c>
      <c r="M2" s="23">
        <v>0.2</v>
      </c>
      <c r="N2" s="23">
        <v>0.6</v>
      </c>
    </row>
    <row r="3" s="1" customFormat="1" spans="1:14">
      <c r="A3" s="8">
        <v>3</v>
      </c>
      <c r="B3" s="9">
        <v>3</v>
      </c>
      <c r="C3" s="9">
        <v>0.65697968006134</v>
      </c>
      <c r="D3" s="9">
        <v>0.0191965103149414</v>
      </c>
      <c r="E3" s="9">
        <v>10</v>
      </c>
      <c r="F3" s="9">
        <v>6</v>
      </c>
      <c r="G3" s="9">
        <v>0</v>
      </c>
      <c r="H3" s="9">
        <v>4</v>
      </c>
      <c r="I3" s="9">
        <v>1</v>
      </c>
      <c r="J3" s="9">
        <v>0.625</v>
      </c>
      <c r="K3" s="9">
        <v>0.769230769230769</v>
      </c>
      <c r="L3" s="9">
        <v>0.6</v>
      </c>
      <c r="M3" s="9">
        <v>0.4</v>
      </c>
      <c r="N3" s="9">
        <v>0.7</v>
      </c>
    </row>
    <row r="4" spans="1:14">
      <c r="A4" s="6">
        <v>31</v>
      </c>
      <c r="B4" s="7">
        <v>31</v>
      </c>
      <c r="C4" s="7">
        <v>0.662692546844482</v>
      </c>
      <c r="D4" s="7">
        <v>0.0293089151382446</v>
      </c>
      <c r="E4" s="7">
        <v>10</v>
      </c>
      <c r="F4" s="7">
        <v>6</v>
      </c>
      <c r="G4" s="7">
        <v>0</v>
      </c>
      <c r="H4" s="7">
        <v>4</v>
      </c>
      <c r="I4" s="7">
        <v>1</v>
      </c>
      <c r="J4" s="7">
        <v>0.625</v>
      </c>
      <c r="K4" s="7">
        <v>0.769230769230769</v>
      </c>
      <c r="L4" s="7">
        <v>0.6</v>
      </c>
      <c r="M4" s="7">
        <v>0.4</v>
      </c>
      <c r="N4" s="7">
        <v>0.7</v>
      </c>
    </row>
    <row r="5" s="3" customFormat="1" spans="1:14">
      <c r="A5" s="22">
        <v>11</v>
      </c>
      <c r="B5" s="23">
        <v>11</v>
      </c>
      <c r="C5" s="23">
        <v>0.682506084442139</v>
      </c>
      <c r="D5" s="23">
        <v>0.0313220024108887</v>
      </c>
      <c r="E5" s="23">
        <v>10</v>
      </c>
      <c r="F5" s="23">
        <v>6</v>
      </c>
      <c r="G5" s="23">
        <v>0</v>
      </c>
      <c r="H5" s="23">
        <v>4</v>
      </c>
      <c r="I5" s="23">
        <v>1</v>
      </c>
      <c r="J5" s="23">
        <v>0.625</v>
      </c>
      <c r="K5" s="23">
        <v>0.769230769230769</v>
      </c>
      <c r="L5" s="23">
        <v>0.6</v>
      </c>
      <c r="M5" s="23">
        <v>0.4</v>
      </c>
      <c r="N5" s="23">
        <v>0.7</v>
      </c>
    </row>
    <row r="6" s="2" customFormat="1" spans="1:14">
      <c r="A6" s="10">
        <v>57</v>
      </c>
      <c r="B6" s="11">
        <v>57</v>
      </c>
      <c r="C6" s="11">
        <v>0.703205585479736</v>
      </c>
      <c r="D6" s="11">
        <v>0.0240179300308228</v>
      </c>
      <c r="E6" s="11">
        <v>10</v>
      </c>
      <c r="F6" s="11">
        <v>4</v>
      </c>
      <c r="G6" s="11">
        <v>0</v>
      </c>
      <c r="H6" s="11">
        <v>6</v>
      </c>
      <c r="I6" s="11">
        <v>1</v>
      </c>
      <c r="J6" s="11">
        <v>0.714285714285714</v>
      </c>
      <c r="K6" s="11">
        <v>0.833333333333333</v>
      </c>
      <c r="L6" s="11">
        <v>0.4</v>
      </c>
      <c r="M6" s="11">
        <v>0.6</v>
      </c>
      <c r="N6" s="11">
        <v>0.8</v>
      </c>
    </row>
    <row r="7" s="3" customFormat="1" spans="1:14">
      <c r="A7" s="22">
        <v>84</v>
      </c>
      <c r="B7" s="23">
        <v>84</v>
      </c>
      <c r="C7" s="23">
        <v>0.710006833076477</v>
      </c>
      <c r="D7" s="23">
        <v>0.00908374786376953</v>
      </c>
      <c r="E7" s="23">
        <v>10</v>
      </c>
      <c r="F7" s="23">
        <v>5</v>
      </c>
      <c r="G7" s="23">
        <v>0</v>
      </c>
      <c r="H7" s="23">
        <v>5</v>
      </c>
      <c r="I7" s="23">
        <v>1</v>
      </c>
      <c r="J7" s="23">
        <v>0.666666666666667</v>
      </c>
      <c r="K7" s="23">
        <v>0.8</v>
      </c>
      <c r="L7" s="23">
        <v>0.5</v>
      </c>
      <c r="M7" s="23">
        <v>0.5</v>
      </c>
      <c r="N7" s="23">
        <v>0.75</v>
      </c>
    </row>
    <row r="8" s="2" customFormat="1" spans="1:14">
      <c r="A8" s="10">
        <v>67</v>
      </c>
      <c r="B8" s="11">
        <v>67</v>
      </c>
      <c r="C8" s="11">
        <v>0.726960897445679</v>
      </c>
      <c r="D8" s="11">
        <v>0.0244230031967163</v>
      </c>
      <c r="E8" s="11">
        <v>10</v>
      </c>
      <c r="F8" s="11">
        <v>7</v>
      </c>
      <c r="G8" s="11">
        <v>0</v>
      </c>
      <c r="H8" s="11">
        <v>3</v>
      </c>
      <c r="I8" s="11">
        <v>1</v>
      </c>
      <c r="J8" s="11">
        <v>0.588235294117647</v>
      </c>
      <c r="K8" s="11">
        <v>0.740740740740741</v>
      </c>
      <c r="L8" s="11">
        <v>0.7</v>
      </c>
      <c r="M8" s="11">
        <v>0.3</v>
      </c>
      <c r="N8" s="11">
        <v>0.65</v>
      </c>
    </row>
    <row r="9" s="3" customFormat="1" spans="1:14">
      <c r="A9" s="22">
        <v>65</v>
      </c>
      <c r="B9" s="23">
        <v>65</v>
      </c>
      <c r="C9" s="23">
        <v>0.745096802711487</v>
      </c>
      <c r="D9" s="23">
        <v>0.034243106842041</v>
      </c>
      <c r="E9" s="23">
        <v>10</v>
      </c>
      <c r="F9" s="23">
        <v>4</v>
      </c>
      <c r="G9" s="23">
        <v>0</v>
      </c>
      <c r="H9" s="23">
        <v>6</v>
      </c>
      <c r="I9" s="23">
        <v>1</v>
      </c>
      <c r="J9" s="23">
        <v>0.714285714285714</v>
      </c>
      <c r="K9" s="23">
        <v>0.833333333333333</v>
      </c>
      <c r="L9" s="23">
        <v>0.4</v>
      </c>
      <c r="M9" s="23">
        <v>0.6</v>
      </c>
      <c r="N9" s="23">
        <v>0.8</v>
      </c>
    </row>
    <row r="10" customFormat="1" spans="1:14">
      <c r="A10" s="6">
        <v>22</v>
      </c>
      <c r="B10" s="7">
        <v>22</v>
      </c>
      <c r="C10" s="7">
        <v>0.768659114837646</v>
      </c>
      <c r="D10" s="7">
        <v>0.0440047979354858</v>
      </c>
      <c r="E10" s="7">
        <v>10</v>
      </c>
      <c r="F10" s="7">
        <v>7</v>
      </c>
      <c r="G10" s="7">
        <v>0</v>
      </c>
      <c r="H10" s="7">
        <v>3</v>
      </c>
      <c r="I10" s="7">
        <v>1</v>
      </c>
      <c r="J10" s="7">
        <v>0.588235294117647</v>
      </c>
      <c r="K10" s="7">
        <v>0.740740740740741</v>
      </c>
      <c r="L10" s="7">
        <v>0.7</v>
      </c>
      <c r="M10" s="7">
        <v>0.3</v>
      </c>
      <c r="N10" s="7">
        <v>0.65</v>
      </c>
    </row>
    <row r="11" customFormat="1" spans="1:14">
      <c r="A11" s="6">
        <v>49</v>
      </c>
      <c r="B11" s="7">
        <v>49</v>
      </c>
      <c r="C11" s="7">
        <v>0.783710598945618</v>
      </c>
      <c r="D11" s="7">
        <v>0.189907193183899</v>
      </c>
      <c r="E11" s="7">
        <v>10</v>
      </c>
      <c r="F11" s="7">
        <v>6</v>
      </c>
      <c r="G11" s="7">
        <v>0</v>
      </c>
      <c r="H11" s="7">
        <v>4</v>
      </c>
      <c r="I11" s="7">
        <v>1</v>
      </c>
      <c r="J11" s="7">
        <v>0.625</v>
      </c>
      <c r="K11" s="7">
        <v>0.769230769230769</v>
      </c>
      <c r="L11" s="7">
        <v>0.6</v>
      </c>
      <c r="M11" s="7">
        <v>0.4</v>
      </c>
      <c r="N11" s="7">
        <v>0.7</v>
      </c>
    </row>
    <row r="12" s="1" customFormat="1" spans="1:14">
      <c r="A12" s="8">
        <v>90</v>
      </c>
      <c r="B12" s="9">
        <v>90</v>
      </c>
      <c r="C12" s="9">
        <v>0.805208325386047</v>
      </c>
      <c r="D12" s="9">
        <v>0.158805131912231</v>
      </c>
      <c r="E12" s="9">
        <v>9</v>
      </c>
      <c r="F12" s="9">
        <v>7</v>
      </c>
      <c r="G12" s="9">
        <v>1</v>
      </c>
      <c r="H12" s="9">
        <v>3</v>
      </c>
      <c r="I12" s="9">
        <v>0.9</v>
      </c>
      <c r="J12" s="9">
        <v>0.5625</v>
      </c>
      <c r="K12" s="9">
        <v>0.692307692307692</v>
      </c>
      <c r="L12" s="9">
        <v>0.7</v>
      </c>
      <c r="M12" s="9">
        <v>0.2</v>
      </c>
      <c r="N12" s="9">
        <v>0.6</v>
      </c>
    </row>
    <row r="13" s="14" customFormat="1" spans="1:14">
      <c r="A13" s="19">
        <v>26</v>
      </c>
      <c r="B13" s="20">
        <v>26</v>
      </c>
      <c r="C13" s="20">
        <v>0.814105629920959</v>
      </c>
      <c r="D13" s="20">
        <v>0.123190999031067</v>
      </c>
      <c r="E13" s="20">
        <v>10</v>
      </c>
      <c r="F13" s="20">
        <v>9</v>
      </c>
      <c r="G13" s="20">
        <v>0</v>
      </c>
      <c r="H13" s="20">
        <v>1</v>
      </c>
      <c r="I13" s="20">
        <v>1</v>
      </c>
      <c r="J13" s="20">
        <v>0.526315789473684</v>
      </c>
      <c r="K13" s="20">
        <v>0.689655172413793</v>
      </c>
      <c r="L13" s="20">
        <v>0.9</v>
      </c>
      <c r="M13" s="20">
        <v>0.1</v>
      </c>
      <c r="N13" s="20">
        <v>0.55</v>
      </c>
    </row>
    <row r="14" s="1" customFormat="1" spans="1:14">
      <c r="A14" s="8">
        <v>25</v>
      </c>
      <c r="B14" s="9">
        <v>25</v>
      </c>
      <c r="C14" s="9">
        <v>0.827527761459351</v>
      </c>
      <c r="D14" s="9">
        <v>0.106193423271179</v>
      </c>
      <c r="E14" s="9">
        <v>10</v>
      </c>
      <c r="F14" s="9">
        <v>6</v>
      </c>
      <c r="G14" s="9">
        <v>0</v>
      </c>
      <c r="H14" s="9">
        <v>4</v>
      </c>
      <c r="I14" s="9">
        <v>1</v>
      </c>
      <c r="J14" s="9">
        <v>0.625</v>
      </c>
      <c r="K14" s="9">
        <v>0.769230769230769</v>
      </c>
      <c r="L14" s="9">
        <v>0.6</v>
      </c>
      <c r="M14" s="9">
        <v>0.4</v>
      </c>
      <c r="N14" s="9">
        <v>0.7</v>
      </c>
    </row>
    <row r="15" s="1" customFormat="1" spans="1:14">
      <c r="A15" s="8">
        <v>79</v>
      </c>
      <c r="B15" s="9">
        <v>79</v>
      </c>
      <c r="C15" s="9">
        <v>0.850063800811768</v>
      </c>
      <c r="D15" s="9">
        <v>0.0480085611343384</v>
      </c>
      <c r="E15" s="9">
        <v>10</v>
      </c>
      <c r="F15" s="9">
        <v>2</v>
      </c>
      <c r="G15" s="9">
        <v>0</v>
      </c>
      <c r="H15" s="9">
        <v>8</v>
      </c>
      <c r="I15" s="9">
        <v>1</v>
      </c>
      <c r="J15" s="9">
        <v>0.833333333333333</v>
      </c>
      <c r="K15" s="9">
        <v>0.909090909090909</v>
      </c>
      <c r="L15" s="9">
        <v>0.2</v>
      </c>
      <c r="M15" s="9">
        <v>0.8</v>
      </c>
      <c r="N15" s="9">
        <v>0.9</v>
      </c>
    </row>
    <row r="16" s="2" customFormat="1" spans="1:14">
      <c r="A16" s="10">
        <v>99</v>
      </c>
      <c r="B16" s="11">
        <v>99</v>
      </c>
      <c r="C16" s="11">
        <v>0.862016797065735</v>
      </c>
      <c r="D16" s="11">
        <v>0.0384888648986816</v>
      </c>
      <c r="E16" s="11">
        <v>10</v>
      </c>
      <c r="F16" s="11">
        <v>5</v>
      </c>
      <c r="G16" s="11">
        <v>0</v>
      </c>
      <c r="H16" s="11">
        <v>5</v>
      </c>
      <c r="I16" s="11">
        <v>1</v>
      </c>
      <c r="J16" s="11">
        <v>0.666666666666667</v>
      </c>
      <c r="K16" s="11">
        <v>0.8</v>
      </c>
      <c r="L16" s="11">
        <v>0.5</v>
      </c>
      <c r="M16" s="11">
        <v>0.5</v>
      </c>
      <c r="N16" s="11">
        <v>0.75</v>
      </c>
    </row>
    <row r="17" customFormat="1" spans="1:14">
      <c r="A17" s="6">
        <v>43</v>
      </c>
      <c r="B17" s="7">
        <v>43</v>
      </c>
      <c r="C17" s="7">
        <v>0.888309717178345</v>
      </c>
      <c r="D17" s="7">
        <v>0.139370918273926</v>
      </c>
      <c r="E17" s="7">
        <v>10</v>
      </c>
      <c r="F17" s="7">
        <v>7</v>
      </c>
      <c r="G17" s="7">
        <v>0</v>
      </c>
      <c r="H17" s="7">
        <v>3</v>
      </c>
      <c r="I17" s="7">
        <v>1</v>
      </c>
      <c r="J17" s="7">
        <v>0.588235294117647</v>
      </c>
      <c r="K17" s="7">
        <v>0.740740740740741</v>
      </c>
      <c r="L17" s="7">
        <v>0.7</v>
      </c>
      <c r="M17" s="7">
        <v>0.3</v>
      </c>
      <c r="N17" s="7">
        <v>0.65</v>
      </c>
    </row>
    <row r="18" s="1" customFormat="1" spans="1:14">
      <c r="A18" s="8">
        <v>80</v>
      </c>
      <c r="B18" s="9">
        <v>80</v>
      </c>
      <c r="C18" s="9">
        <v>0.909982204437256</v>
      </c>
      <c r="D18" s="9">
        <v>0.198383212089539</v>
      </c>
      <c r="E18" s="9">
        <v>10</v>
      </c>
      <c r="F18" s="9">
        <v>9</v>
      </c>
      <c r="G18" s="9">
        <v>0</v>
      </c>
      <c r="H18" s="9">
        <v>1</v>
      </c>
      <c r="I18" s="9">
        <v>1</v>
      </c>
      <c r="J18" s="9">
        <v>0.526315789473684</v>
      </c>
      <c r="K18" s="9">
        <v>0.689655172413793</v>
      </c>
      <c r="L18" s="9">
        <v>0.9</v>
      </c>
      <c r="M18" s="9">
        <v>0.1</v>
      </c>
      <c r="N18" s="9">
        <v>0.55</v>
      </c>
    </row>
    <row r="19" s="2" customFormat="1" spans="1:14">
      <c r="A19" s="10">
        <v>30</v>
      </c>
      <c r="B19" s="11">
        <v>30</v>
      </c>
      <c r="C19" s="11">
        <v>0.924483895301819</v>
      </c>
      <c r="D19" s="11">
        <v>0.00849044322967529</v>
      </c>
      <c r="E19" s="11">
        <v>10</v>
      </c>
      <c r="F19" s="11">
        <v>8</v>
      </c>
      <c r="G19" s="11">
        <v>0</v>
      </c>
      <c r="H19" s="11">
        <v>2</v>
      </c>
      <c r="I19" s="11">
        <v>1</v>
      </c>
      <c r="J19" s="11">
        <v>0.555555555555556</v>
      </c>
      <c r="K19" s="11">
        <v>0.714285714285714</v>
      </c>
      <c r="L19" s="11">
        <v>0.8</v>
      </c>
      <c r="M19" s="11">
        <v>0.2</v>
      </c>
      <c r="N19" s="11">
        <v>0.6</v>
      </c>
    </row>
    <row r="20" s="21" customFormat="1" spans="1:14">
      <c r="A20" s="24">
        <v>10</v>
      </c>
      <c r="B20" s="25">
        <v>10</v>
      </c>
      <c r="C20" s="25">
        <v>0.942210555076599</v>
      </c>
      <c r="D20" s="25">
        <v>0.160889387130737</v>
      </c>
      <c r="E20" s="25">
        <v>10</v>
      </c>
      <c r="F20" s="25">
        <v>4</v>
      </c>
      <c r="G20" s="25">
        <v>0</v>
      </c>
      <c r="H20" s="25">
        <v>6</v>
      </c>
      <c r="I20" s="25">
        <v>1</v>
      </c>
      <c r="J20" s="25">
        <v>0.714285714285714</v>
      </c>
      <c r="K20" s="25">
        <v>0.833333333333333</v>
      </c>
      <c r="L20" s="25">
        <v>0.4</v>
      </c>
      <c r="M20" s="25">
        <v>0.6</v>
      </c>
      <c r="N20" s="25">
        <v>0.8</v>
      </c>
    </row>
    <row r="21" s="1" customFormat="1" spans="1:14">
      <c r="A21" s="8">
        <v>71</v>
      </c>
      <c r="B21" s="9">
        <v>71</v>
      </c>
      <c r="C21" s="9">
        <v>0.962655186653137</v>
      </c>
      <c r="D21" s="9">
        <v>0.0840179920196533</v>
      </c>
      <c r="E21" s="9">
        <v>10</v>
      </c>
      <c r="F21" s="9">
        <v>6</v>
      </c>
      <c r="G21" s="9">
        <v>0</v>
      </c>
      <c r="H21" s="9">
        <v>4</v>
      </c>
      <c r="I21" s="9">
        <v>1</v>
      </c>
      <c r="J21" s="9">
        <v>0.625</v>
      </c>
      <c r="K21" s="9">
        <v>0.769230769230769</v>
      </c>
      <c r="L21" s="9">
        <v>0.6</v>
      </c>
      <c r="M21" s="9">
        <v>0.4</v>
      </c>
      <c r="N21" s="9">
        <v>0.7</v>
      </c>
    </row>
    <row r="22" s="3" customFormat="1" spans="1:14">
      <c r="A22" s="22">
        <v>33</v>
      </c>
      <c r="B22" s="23">
        <v>33</v>
      </c>
      <c r="C22" s="23">
        <v>0.972739696502686</v>
      </c>
      <c r="D22" s="23">
        <v>0.0680270195007324</v>
      </c>
      <c r="E22" s="23">
        <v>10</v>
      </c>
      <c r="F22" s="23">
        <v>7</v>
      </c>
      <c r="G22" s="23">
        <v>0</v>
      </c>
      <c r="H22" s="23">
        <v>3</v>
      </c>
      <c r="I22" s="23">
        <v>1</v>
      </c>
      <c r="J22" s="23">
        <v>0.588235294117647</v>
      </c>
      <c r="K22" s="23">
        <v>0.740740740740741</v>
      </c>
      <c r="L22" s="23">
        <v>0.7</v>
      </c>
      <c r="M22" s="23">
        <v>0.3</v>
      </c>
      <c r="N22" s="23">
        <v>0.65</v>
      </c>
    </row>
    <row r="23" s="3" customFormat="1" spans="1:14">
      <c r="A23" s="22">
        <v>66</v>
      </c>
      <c r="B23" s="23">
        <v>66</v>
      </c>
      <c r="C23" s="23">
        <v>0.985759258270264</v>
      </c>
      <c r="D23" s="23">
        <v>0.142184734344482</v>
      </c>
      <c r="E23" s="23">
        <v>10</v>
      </c>
      <c r="F23" s="23">
        <v>6</v>
      </c>
      <c r="G23" s="23">
        <v>0</v>
      </c>
      <c r="H23" s="23">
        <v>4</v>
      </c>
      <c r="I23" s="23">
        <v>1</v>
      </c>
      <c r="J23" s="23">
        <v>0.625</v>
      </c>
      <c r="K23" s="23">
        <v>0.769230769230769</v>
      </c>
      <c r="L23" s="23">
        <v>0.6</v>
      </c>
      <c r="M23" s="23">
        <v>0.4</v>
      </c>
      <c r="N23" s="23">
        <v>0.7</v>
      </c>
    </row>
    <row r="24" spans="3:14">
      <c r="C24" s="5">
        <f>AVERAGE(C2:C23)</f>
        <v>0.809600732543252</v>
      </c>
      <c r="D24" s="5">
        <f>AVERAGE(D2:D23)</f>
        <v>0.0770066488872875</v>
      </c>
      <c r="J24" s="5">
        <f>AVERAGE(J2:J23)</f>
        <v>0.625623076184222</v>
      </c>
      <c r="K24" s="5">
        <f>AVERAGE(K2:K23)</f>
        <v>0.766220851017089</v>
      </c>
      <c r="L24" s="5">
        <f>AVERAGE(L2:L23)</f>
        <v>0.613636363636364</v>
      </c>
      <c r="M24" s="5">
        <f>AVERAGE(M2:M23)</f>
        <v>0.381818181818182</v>
      </c>
      <c r="N24" s="5">
        <f>AVERAGE(N2:N23)</f>
        <v>0.690909090909091</v>
      </c>
    </row>
    <row r="26" spans="3:12">
      <c r="C26" s="12" t="s">
        <v>13</v>
      </c>
      <c r="D26" s="5" t="s">
        <v>14</v>
      </c>
      <c r="E26" s="5"/>
      <c r="H26" s="12" t="s">
        <v>13</v>
      </c>
      <c r="I26" s="5" t="s">
        <v>14</v>
      </c>
      <c r="J26" s="13" t="s">
        <v>26</v>
      </c>
      <c r="K26" s="14"/>
      <c r="L26" s="14"/>
    </row>
    <row r="27" s="14" customFormat="1" spans="3:10">
      <c r="C27" s="13" t="s">
        <v>27</v>
      </c>
      <c r="D27" s="13">
        <f>COUNTIF(C2:C23,"&lt;0.399")-COUNTIF(C2:C23,"&lt;0.385")</f>
        <v>0</v>
      </c>
      <c r="E27" s="13"/>
      <c r="H27" s="13" t="s">
        <v>28</v>
      </c>
      <c r="I27" s="13">
        <f>COUNTIF(C2:C23,"&lt;0.402")-COUNTIF(C2:C23,"&lt;0.385")</f>
        <v>0</v>
      </c>
      <c r="J27" s="15"/>
    </row>
    <row r="28" spans="3:13">
      <c r="C28" s="5" t="s">
        <v>29</v>
      </c>
      <c r="D28" s="5">
        <f>COUNTIF(C2:C23,"&lt;0.413")-COUNTIF(C2:C23,"&lt;0.399")</f>
        <v>0</v>
      </c>
      <c r="E28" s="5"/>
      <c r="H28" s="5" t="s">
        <v>30</v>
      </c>
      <c r="I28" s="5">
        <f>COUNTIF(C2:C23,"&lt;0.419")-COUNTIF(C2:C23,"&lt;0.402")</f>
        <v>0</v>
      </c>
      <c r="J28" s="15">
        <v>0.04</v>
      </c>
      <c r="K28" s="14">
        <v>-20</v>
      </c>
      <c r="L28" s="14">
        <v>480</v>
      </c>
      <c r="M28" s="14">
        <v>24</v>
      </c>
    </row>
    <row r="29" s="14" customFormat="1" spans="3:13">
      <c r="C29" s="13" t="s">
        <v>31</v>
      </c>
      <c r="D29" s="13">
        <f>COUNTIF(C2:C23,"&lt;0.427")-COUNTIF(C2:C23,"&lt;0.413")</f>
        <v>0</v>
      </c>
      <c r="E29" s="13">
        <v>3</v>
      </c>
      <c r="F29" s="13">
        <v>2</v>
      </c>
      <c r="H29" s="13" t="s">
        <v>32</v>
      </c>
      <c r="I29" s="13">
        <f>COUNTIF(C2:C23,"&lt;0.436")-COUNTIF(C2:C23,"&lt;0.419")</f>
        <v>0</v>
      </c>
      <c r="J29" s="15">
        <v>0.08</v>
      </c>
      <c r="K29" s="14">
        <v>-40</v>
      </c>
      <c r="L29" s="14">
        <v>460</v>
      </c>
      <c r="M29" s="14">
        <v>23</v>
      </c>
    </row>
    <row r="30" s="14" customFormat="1" spans="3:13">
      <c r="C30" s="13" t="s">
        <v>33</v>
      </c>
      <c r="D30" s="13">
        <f>COUNTIF(C2:C23,"&lt;0.441")-COUNTIF(C2:C23,"&lt;0.427")</f>
        <v>0</v>
      </c>
      <c r="E30" s="13">
        <v>5</v>
      </c>
      <c r="F30" s="13">
        <v>5</v>
      </c>
      <c r="H30" s="13" t="s">
        <v>34</v>
      </c>
      <c r="I30" s="13">
        <f>COUNTIF(C2:C23,"&lt;0.453")-COUNTIF(C2:C23,"&lt;0.436")</f>
        <v>0</v>
      </c>
      <c r="J30" s="15">
        <v>0.12</v>
      </c>
      <c r="K30" s="14">
        <v>-60</v>
      </c>
      <c r="L30" s="14">
        <v>440</v>
      </c>
      <c r="M30" s="14">
        <v>22</v>
      </c>
    </row>
    <row r="31" s="14" customFormat="1" spans="3:13">
      <c r="C31" s="13" t="s">
        <v>35</v>
      </c>
      <c r="D31" s="13">
        <f>COUNTIF(C2:C23,"&lt;0.455")-COUNTIF(C2:C23,"&lt;0.441")</f>
        <v>0</v>
      </c>
      <c r="E31" s="13">
        <v>9</v>
      </c>
      <c r="F31" s="13">
        <v>7</v>
      </c>
      <c r="H31" s="13" t="s">
        <v>36</v>
      </c>
      <c r="I31" s="13">
        <f>COUNTIF(C2:C23,"&lt;0.47")-COUNTIF(C2:C23,"&lt;0.453")</f>
        <v>0</v>
      </c>
      <c r="J31" s="15">
        <v>0.16</v>
      </c>
      <c r="K31" s="18">
        <v>-80</v>
      </c>
      <c r="L31" s="18">
        <v>420</v>
      </c>
      <c r="M31" s="14">
        <v>21</v>
      </c>
    </row>
    <row r="32" s="14" customFormat="1" spans="3:9">
      <c r="C32" s="13" t="s">
        <v>37</v>
      </c>
      <c r="D32" s="13">
        <f>COUNTIF(C2:C23,"&lt;0.469")-COUNTIF(C2:C23,"&lt;0.455")</f>
        <v>0</v>
      </c>
      <c r="E32" s="13">
        <v>5</v>
      </c>
      <c r="F32" s="13">
        <v>5</v>
      </c>
      <c r="H32" s="13" t="s">
        <v>38</v>
      </c>
      <c r="I32" s="13">
        <f>COUNTIF(C2:C23,"&lt;0.487")-COUNTIF(C2:C23,"&lt;0.47")</f>
        <v>0</v>
      </c>
    </row>
    <row r="33" s="14" customFormat="1" spans="3:9">
      <c r="C33" s="13" t="s">
        <v>39</v>
      </c>
      <c r="D33" s="13">
        <f>COUNTIF(C2:C23,"&lt;0.483")-COUNTIF(C2:C23,"&lt;0.469")</f>
        <v>0</v>
      </c>
      <c r="E33" s="13">
        <v>3</v>
      </c>
      <c r="F33" s="13">
        <v>2</v>
      </c>
      <c r="H33" s="13" t="s">
        <v>40</v>
      </c>
      <c r="I33" s="13">
        <f>COUNTIF(C2:C23,"&lt;0.504")-COUNTIF(C2:C23,"&lt;0.487")</f>
        <v>0</v>
      </c>
    </row>
    <row r="34" spans="3:11">
      <c r="C34" s="5" t="s">
        <v>41</v>
      </c>
      <c r="D34" s="5">
        <f>COUNTIF(C2:C23,"&lt;0.497")-COUNTIF(C2:C23,"&lt;0.483")</f>
        <v>0</v>
      </c>
      <c r="E34" s="5"/>
      <c r="H34" s="5" t="s">
        <v>42</v>
      </c>
      <c r="I34" s="5">
        <f>COUNTIF(C2:C23,"&lt;0.521")-COUNTIF(C2:C23,"&lt;0.504")</f>
        <v>0</v>
      </c>
      <c r="J34" s="5">
        <v>0.57</v>
      </c>
      <c r="K34" s="5">
        <v>0.041</v>
      </c>
    </row>
    <row r="35" spans="3:11">
      <c r="C35" s="5" t="s">
        <v>43</v>
      </c>
      <c r="D35" s="5">
        <f>COUNTIF(C2:C23,"&lt;0.511")-COUNTIF(C2:C23,"&lt;0.497")</f>
        <v>0</v>
      </c>
      <c r="E35" s="5"/>
      <c r="H35" s="5" t="s">
        <v>44</v>
      </c>
      <c r="I35" s="5">
        <f>COUNTIF(C2:C23,"&lt;0.538")-COUNTIF(C2:C23,"&lt;0.521")</f>
        <v>0</v>
      </c>
      <c r="J35" s="5">
        <v>0.725</v>
      </c>
      <c r="K35" s="5">
        <v>0.076</v>
      </c>
    </row>
    <row r="36" spans="3:11">
      <c r="C36" s="5" t="s">
        <v>45</v>
      </c>
      <c r="D36" s="5">
        <f>COUNTIF(C2:C23,"&lt;0.525")-COUNTIF(C2:C23,"&lt;0.511")</f>
        <v>0</v>
      </c>
      <c r="E36" s="5"/>
      <c r="H36" s="5" t="s">
        <v>46</v>
      </c>
      <c r="I36" s="5">
        <f>COUNTIF(C2:C23,"&lt;0.555")-COUNTIF(C2:C23,"&lt;0.538")</f>
        <v>0</v>
      </c>
      <c r="J36" s="5">
        <v>0.801</v>
      </c>
      <c r="K36" s="5">
        <v>0.094</v>
      </c>
    </row>
    <row r="37" spans="3:9">
      <c r="C37" s="5" t="s">
        <v>47</v>
      </c>
      <c r="D37" s="5">
        <f>COUNTIF(C2:C23,"&lt;0.539")-COUNTIF(C2:C23,"&lt;0.525")</f>
        <v>0</v>
      </c>
      <c r="E37" s="5"/>
      <c r="H37" s="5" t="s">
        <v>48</v>
      </c>
      <c r="I37" s="5">
        <f>COUNTIF(C2:C23,"&lt;0.572")-COUNTIF(C2:C23,"&lt;0.555")</f>
        <v>0</v>
      </c>
    </row>
    <row r="38" spans="3:9">
      <c r="C38" s="5" t="s">
        <v>49</v>
      </c>
      <c r="D38" s="5">
        <f>COUNTIF(C2:C24,"&lt;0.553")-COUNTIF(C2:C24,"&lt;0.539")</f>
        <v>0</v>
      </c>
      <c r="H38" s="5" t="s">
        <v>50</v>
      </c>
      <c r="I38" s="5">
        <f>COUNTIF(C2:C23,"&lt;0.589")-COUNTIF(C2:C23,"&lt;0.572")</f>
        <v>0</v>
      </c>
    </row>
    <row r="39" spans="3:9">
      <c r="C39" s="5" t="s">
        <v>51</v>
      </c>
      <c r="D39" s="5">
        <f>COUNTIF(C2:C24,"&lt;0.567")-COUNTIF(C2:C24,"&lt;0.553")</f>
        <v>0</v>
      </c>
      <c r="H39" s="5" t="s">
        <v>52</v>
      </c>
      <c r="I39" s="5">
        <f>COUNTIF(C2:C23,"&lt;0.606")-COUNTIF(C2:C23,"&lt;0.589")</f>
        <v>0</v>
      </c>
    </row>
    <row r="40" s="3" customFormat="1" spans="3:9">
      <c r="C40" s="16" t="s">
        <v>53</v>
      </c>
      <c r="D40" s="16">
        <f>COUNTIF(C2:C24,"&lt;0.581")-COUNTIF(C2:C24,"&lt;0.567")</f>
        <v>0</v>
      </c>
      <c r="H40" s="16" t="s">
        <v>54</v>
      </c>
      <c r="I40" s="16">
        <f>COUNTIF(C2:C23,"&lt;0.623")-COUNTIF(C2:C23,"&lt;0.606")</f>
        <v>0</v>
      </c>
    </row>
    <row r="41" spans="3:9">
      <c r="C41" s="5" t="s">
        <v>55</v>
      </c>
      <c r="D41" s="5">
        <f>COUNTIF(C2:C24,"&lt;0.595")-COUNTIF(C2:C24,"&lt;0.581")</f>
        <v>0</v>
      </c>
      <c r="H41" s="5" t="s">
        <v>56</v>
      </c>
      <c r="I41" s="5">
        <f>COUNTIF(C2:C23,"&lt;0.64")-COUNTIF(C2:C23,"&lt;0.623")</f>
        <v>1</v>
      </c>
    </row>
    <row r="42" spans="3:9">
      <c r="C42" s="5" t="s">
        <v>57</v>
      </c>
      <c r="D42" s="5">
        <f>COUNTIF(C2:C24,"&lt;0.609")-COUNTIF(C2:C24,"&lt;0.595")</f>
        <v>0</v>
      </c>
      <c r="H42" s="5" t="s">
        <v>58</v>
      </c>
      <c r="I42" s="5">
        <f>COUNTIF(C2:C23,"&lt;0.657")-COUNTIF(C2:C23,"&lt;0.64")</f>
        <v>1</v>
      </c>
    </row>
    <row r="43" spans="3:9">
      <c r="C43" s="5" t="s">
        <v>59</v>
      </c>
      <c r="D43" s="5">
        <f>COUNTIF(C2:C24,"&lt;0.623")-COUNTIF(C2:C24,"&lt;0.609")</f>
        <v>0</v>
      </c>
      <c r="H43" s="5" t="s">
        <v>60</v>
      </c>
      <c r="I43" s="5">
        <f>COUNTIF(C2:C23,"&lt;0.674")-COUNTIF(C2:C23,"&lt;0.657")</f>
        <v>1</v>
      </c>
    </row>
    <row r="44" spans="3:9">
      <c r="C44" s="5" t="s">
        <v>61</v>
      </c>
      <c r="D44" s="5">
        <f>COUNTIF(C2:C24,"&lt;0.637")-COUNTIF(C2:C24,"&lt;0.623")</f>
        <v>1</v>
      </c>
      <c r="H44" s="5" t="s">
        <v>62</v>
      </c>
      <c r="I44" s="5">
        <f>COUNTIF(C2:C23,"&lt;0.691")-COUNTIF(C2:C23,"&lt;0.674")</f>
        <v>1</v>
      </c>
    </row>
    <row r="45" spans="3:9">
      <c r="C45" s="5" t="s">
        <v>63</v>
      </c>
      <c r="D45" s="5">
        <f>COUNTIF(C2:C24,"&lt;0.651")-COUNTIF(C2:C24,"&lt;0.637")</f>
        <v>0</v>
      </c>
      <c r="H45" s="5" t="s">
        <v>64</v>
      </c>
      <c r="I45" s="5">
        <f>COUNTIF(C2:C23,"&lt;0.708")-COUNTIF(C2:C23,"&lt;0.691")</f>
        <v>1</v>
      </c>
    </row>
    <row r="46" spans="3:9">
      <c r="C46" s="5" t="s">
        <v>65</v>
      </c>
      <c r="D46" s="5">
        <f>COUNTIF(C2:C24,"&lt;0.665")-COUNTIF(C2:C24,"&lt;0.651")</f>
        <v>2</v>
      </c>
      <c r="H46" s="5" t="s">
        <v>66</v>
      </c>
      <c r="I46" s="5">
        <f>COUNTIF(C2:C23,"&lt;0.725")-COUNTIF(C2:C23,"&lt;0.708")</f>
        <v>1</v>
      </c>
    </row>
    <row r="47" spans="3:9">
      <c r="C47" s="5" t="s">
        <v>67</v>
      </c>
      <c r="D47" s="5">
        <f>COUNTIF(C2:C24,"&lt;0.679")-COUNTIF(C2:C24,"&lt;0.665")</f>
        <v>0</v>
      </c>
      <c r="H47" s="5" t="s">
        <v>68</v>
      </c>
      <c r="I47" s="5">
        <f>COUNTIF(C2:C23,"&lt;0.742")-COUNTIF(C2:C23,"&lt;0.725")</f>
        <v>1</v>
      </c>
    </row>
    <row r="48" spans="3:9">
      <c r="C48" s="5" t="s">
        <v>69</v>
      </c>
      <c r="D48" s="5">
        <f>COUNTIF(C2:C24,"&lt;0.693")-COUNTIF(C2:C24,"&lt;0.679")</f>
        <v>1</v>
      </c>
      <c r="H48" s="5" t="s">
        <v>70</v>
      </c>
      <c r="I48" s="5">
        <f>COUNTIF(C2:C23,"&lt;0.759")-COUNTIF(C2:C23,"&lt;0.742")</f>
        <v>1</v>
      </c>
    </row>
    <row r="49" spans="3:9">
      <c r="C49" s="5" t="s">
        <v>71</v>
      </c>
      <c r="D49" s="5">
        <f>COUNTIF(C2:C24,"&lt;0.707")-COUNTIF(C2:C24,"&lt;0.693")</f>
        <v>1</v>
      </c>
      <c r="H49" s="5" t="s">
        <v>72</v>
      </c>
      <c r="I49" s="5">
        <f>COUNTIF(C2:C23,"&lt;0.776")-COUNTIF(C2:C23,"&lt;0.759")</f>
        <v>1</v>
      </c>
    </row>
    <row r="50" spans="3:9">
      <c r="C50" s="5" t="s">
        <v>73</v>
      </c>
      <c r="D50" s="5">
        <f>COUNTIF(C2:C24,"&lt;0.721")-COUNTIF(C2:C24,"&lt;0.707")</f>
        <v>1</v>
      </c>
      <c r="H50" s="5" t="s">
        <v>74</v>
      </c>
      <c r="I50" s="5">
        <f>COUNTIF(C2:C23,"&lt;0.793")-COUNTIF(C2:C23,"&lt;0.776")</f>
        <v>1</v>
      </c>
    </row>
    <row r="51" s="4" customFormat="1" spans="3:9">
      <c r="C51" s="17" t="s">
        <v>75</v>
      </c>
      <c r="D51" s="17">
        <f>COUNTIF(C2:C24,"&lt;0.735")-COUNTIF(C2:C24,"&lt;0.721")</f>
        <v>1</v>
      </c>
      <c r="H51" s="17" t="s">
        <v>76</v>
      </c>
      <c r="I51" s="17">
        <f>COUNTIF(C2:C23,"&lt;0.81")-COUNTIF(C2:C23,"&lt;0.793")</f>
        <v>1</v>
      </c>
    </row>
    <row r="52" spans="3:9">
      <c r="C52" s="5" t="s">
        <v>77</v>
      </c>
      <c r="D52" s="5">
        <f>COUNTIF(C2:C24,"&lt;0.749")-COUNTIF(C2:C24,"&lt;0.735")</f>
        <v>1</v>
      </c>
      <c r="H52" s="5" t="s">
        <v>85</v>
      </c>
      <c r="I52" s="5">
        <f>COUNTIF(C2:C23,"&lt;0.827")-COUNTIF(C2:C23,"&lt;0.81")</f>
        <v>1</v>
      </c>
    </row>
    <row r="53" spans="3:9">
      <c r="C53" s="5" t="s">
        <v>78</v>
      </c>
      <c r="D53" s="5">
        <f>COUNTIF(C2:C24,"&lt;0.763")-COUNTIF(C2:C24,"&lt;0.749")</f>
        <v>0</v>
      </c>
      <c r="H53" s="5" t="s">
        <v>86</v>
      </c>
      <c r="I53" s="5">
        <f>COUNTIF(C2:C23,"&lt;0.844")-COUNTIF(C2:C23,"&lt;0.827")</f>
        <v>1</v>
      </c>
    </row>
    <row r="54" spans="3:9">
      <c r="C54" s="5" t="s">
        <v>79</v>
      </c>
      <c r="D54" s="5">
        <f>COUNTIF(C2:C24,"&lt;0.777")-COUNTIF(C2:C24,"&lt;0.763")</f>
        <v>1</v>
      </c>
      <c r="H54" s="5" t="s">
        <v>87</v>
      </c>
      <c r="I54" s="5">
        <f>COUNTIF(C2:C23,"&lt;0.861")-COUNTIF(C2:C23,"&lt;0.844")</f>
        <v>1</v>
      </c>
    </row>
    <row r="55" spans="3:9">
      <c r="C55" s="5" t="s">
        <v>80</v>
      </c>
      <c r="D55" s="5">
        <f>COUNTIF(C2:C24,"&lt;0.791")-COUNTIF(C2:C24,"&lt;0.777")</f>
        <v>1</v>
      </c>
      <c r="H55" s="5" t="s">
        <v>88</v>
      </c>
      <c r="I55" s="5">
        <f>COUNTIF(C2:C23,"&lt;0.878")-COUNTIF(C2:C23,"&lt;0.861")</f>
        <v>1</v>
      </c>
    </row>
    <row r="56" spans="3:9">
      <c r="C56" s="5" t="s">
        <v>81</v>
      </c>
      <c r="D56" s="5">
        <f>COUNTIF(C2:C24,"&lt;0.805")-COUNTIF(C2:C24,"&lt;0.791")</f>
        <v>0</v>
      </c>
      <c r="H56" s="5" t="s">
        <v>89</v>
      </c>
      <c r="I56" s="5">
        <f>COUNTIF(C2:C23,"&lt;0.895")-COUNTIF(C2:C23,"&lt;0.878")</f>
        <v>1</v>
      </c>
    </row>
    <row r="57" spans="3:9">
      <c r="C57" s="5" t="s">
        <v>82</v>
      </c>
      <c r="D57" s="5">
        <f>COUNTIF(C2:C24,"&lt;0.819")-COUNTIF(C2:C24,"&lt;0.805")</f>
        <v>3</v>
      </c>
      <c r="H57" s="5" t="s">
        <v>90</v>
      </c>
      <c r="I57" s="5">
        <f>COUNTIF(C2:C23,"&lt;0.912")-COUNTIF(C2:C23,"&lt;0.895")</f>
        <v>1</v>
      </c>
    </row>
    <row r="58" spans="3:9">
      <c r="C58" s="5" t="s">
        <v>83</v>
      </c>
      <c r="D58" s="5">
        <f>COUNTIF(C2:C24,"&lt;0.833")-COUNTIF(C2:C24,"&lt;0.819")</f>
        <v>1</v>
      </c>
      <c r="H58" s="5" t="s">
        <v>91</v>
      </c>
      <c r="I58" s="5">
        <f>COUNTIF(C2:C23,"&lt;0.929")-COUNTIF(C2:C23,"&lt;0.912")</f>
        <v>1</v>
      </c>
    </row>
    <row r="59" spans="3:9">
      <c r="C59" s="5" t="s">
        <v>84</v>
      </c>
      <c r="D59" s="5">
        <f>COUNTIF(C2:C23,"&lt;0.847")-COUNTIF(C2:C23,"&lt;0.833")</f>
        <v>0</v>
      </c>
      <c r="H59" s="5" t="s">
        <v>92</v>
      </c>
      <c r="I59" s="5">
        <f>COUNTIF(C2:C23,"&lt;0.946")-COUNTIF(C2:C23,"&lt;0.929")</f>
        <v>1</v>
      </c>
    </row>
    <row r="60" spans="8:9">
      <c r="H60" s="5" t="s">
        <v>93</v>
      </c>
      <c r="I60" s="5">
        <f>COUNTIF(C2:C23,"&lt;0.963")-COUNTIF(C2:C23,"&lt;0.946")</f>
        <v>1</v>
      </c>
    </row>
    <row r="61" spans="8:9">
      <c r="H61" s="5" t="s">
        <v>94</v>
      </c>
      <c r="I61" s="5">
        <f>COUNTIF(C2:C23,"&lt;0.98")-COUNTIF(C2:C23,"&lt;0.963")</f>
        <v>1</v>
      </c>
    </row>
    <row r="62" s="3" customFormat="1" spans="8:9">
      <c r="H62" s="16" t="s">
        <v>95</v>
      </c>
      <c r="I62" s="16">
        <f>COUNTIF(C2:C23,"&lt;0.997")-COUNTIF(C2:C23,"&lt;0.98")</f>
        <v>1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2"/>
  <sheetViews>
    <sheetView topLeftCell="A7" workbookViewId="0">
      <selection activeCell="A21" sqref="$A21:$XFD21"/>
    </sheetView>
  </sheetViews>
  <sheetFormatPr defaultColWidth="9" defaultRowHeight="13.5"/>
  <cols>
    <col min="3" max="4" width="17.6333333333333" customWidth="1"/>
    <col min="10" max="11" width="12.6333333333333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>
      <c r="A2" s="6">
        <v>44</v>
      </c>
      <c r="B2" s="7">
        <v>44</v>
      </c>
      <c r="C2" s="7">
        <v>0.579375267028809</v>
      </c>
      <c r="D2" s="7">
        <v>0.00989007949829102</v>
      </c>
      <c r="E2" s="7">
        <v>10</v>
      </c>
      <c r="F2" s="7">
        <v>6</v>
      </c>
      <c r="G2" s="7">
        <v>0</v>
      </c>
      <c r="H2" s="7">
        <v>4</v>
      </c>
      <c r="I2" s="7">
        <v>1</v>
      </c>
      <c r="J2" s="7">
        <v>0.625</v>
      </c>
      <c r="K2" s="7">
        <v>0.769230769230769</v>
      </c>
      <c r="L2" s="7">
        <v>0.6</v>
      </c>
      <c r="M2" s="7">
        <v>0.4</v>
      </c>
      <c r="N2" s="7">
        <v>0.7</v>
      </c>
    </row>
    <row r="3" spans="1:14">
      <c r="A3" s="6">
        <v>91</v>
      </c>
      <c r="B3" s="7">
        <v>91</v>
      </c>
      <c r="C3" s="7">
        <v>0.553886651992798</v>
      </c>
      <c r="D3" s="7">
        <v>0.0149658918380737</v>
      </c>
      <c r="E3" s="7">
        <v>10</v>
      </c>
      <c r="F3" s="7">
        <v>6</v>
      </c>
      <c r="G3" s="7">
        <v>0</v>
      </c>
      <c r="H3" s="7">
        <v>4</v>
      </c>
      <c r="I3" s="7">
        <v>1</v>
      </c>
      <c r="J3" s="7">
        <v>0.625</v>
      </c>
      <c r="K3" s="7">
        <v>0.769230769230769</v>
      </c>
      <c r="L3" s="7">
        <v>0.6</v>
      </c>
      <c r="M3" s="7">
        <v>0.4</v>
      </c>
      <c r="N3" s="7">
        <v>0.7</v>
      </c>
    </row>
    <row r="4" s="2" customFormat="1" spans="1:14">
      <c r="A4" s="10">
        <v>28</v>
      </c>
      <c r="B4" s="11">
        <v>28</v>
      </c>
      <c r="C4" s="11">
        <v>0.567909240722656</v>
      </c>
      <c r="D4" s="11">
        <v>0.0131438970565796</v>
      </c>
      <c r="E4" s="11">
        <v>10</v>
      </c>
      <c r="F4" s="11">
        <v>6</v>
      </c>
      <c r="G4" s="11">
        <v>0</v>
      </c>
      <c r="H4" s="11">
        <v>4</v>
      </c>
      <c r="I4" s="11">
        <v>1</v>
      </c>
      <c r="J4" s="11">
        <v>0.625</v>
      </c>
      <c r="K4" s="11">
        <v>0.769230769230769</v>
      </c>
      <c r="L4" s="11">
        <v>0.6</v>
      </c>
      <c r="M4" s="11">
        <v>0.4</v>
      </c>
      <c r="N4" s="11">
        <v>0.7</v>
      </c>
    </row>
    <row r="5" spans="1:14">
      <c r="A5" s="6">
        <v>31</v>
      </c>
      <c r="B5" s="7">
        <v>31</v>
      </c>
      <c r="C5" s="7">
        <v>0.662692546844482</v>
      </c>
      <c r="D5" s="7">
        <v>0.0293089151382446</v>
      </c>
      <c r="E5" s="7">
        <v>10</v>
      </c>
      <c r="F5" s="7">
        <v>6</v>
      </c>
      <c r="G5" s="7">
        <v>0</v>
      </c>
      <c r="H5" s="7">
        <v>4</v>
      </c>
      <c r="I5" s="7">
        <v>1</v>
      </c>
      <c r="J5" s="7">
        <v>0.625</v>
      </c>
      <c r="K5" s="7">
        <v>0.769230769230769</v>
      </c>
      <c r="L5" s="7">
        <v>0.6</v>
      </c>
      <c r="M5" s="7">
        <v>0.4</v>
      </c>
      <c r="N5" s="7">
        <v>0.7</v>
      </c>
    </row>
    <row r="6" spans="1:14">
      <c r="A6" s="6">
        <v>77</v>
      </c>
      <c r="B6" s="7">
        <v>77</v>
      </c>
      <c r="C6" s="7">
        <v>0.663548707962036</v>
      </c>
      <c r="D6" s="7">
        <v>0.0263123512268066</v>
      </c>
      <c r="E6" s="7">
        <v>10</v>
      </c>
      <c r="F6" s="7">
        <v>7</v>
      </c>
      <c r="G6" s="7">
        <v>0</v>
      </c>
      <c r="H6" s="7">
        <v>3</v>
      </c>
      <c r="I6" s="7">
        <v>1</v>
      </c>
      <c r="J6" s="7">
        <v>0.588235294117647</v>
      </c>
      <c r="K6" s="7">
        <v>0.740740740740741</v>
      </c>
      <c r="L6" s="7">
        <v>0.7</v>
      </c>
      <c r="M6" s="7">
        <v>0.3</v>
      </c>
      <c r="N6" s="7">
        <v>0.65</v>
      </c>
    </row>
    <row r="7" spans="1:14">
      <c r="A7" s="6">
        <v>11</v>
      </c>
      <c r="B7" s="7">
        <v>11</v>
      </c>
      <c r="C7" s="7">
        <v>0.682506084442139</v>
      </c>
      <c r="D7" s="7">
        <v>0.0313220024108887</v>
      </c>
      <c r="E7" s="7">
        <v>10</v>
      </c>
      <c r="F7" s="7">
        <v>6</v>
      </c>
      <c r="G7" s="7">
        <v>0</v>
      </c>
      <c r="H7" s="7">
        <v>4</v>
      </c>
      <c r="I7" s="7">
        <v>1</v>
      </c>
      <c r="J7" s="7">
        <v>0.625</v>
      </c>
      <c r="K7" s="7">
        <v>0.769230769230769</v>
      </c>
      <c r="L7" s="7">
        <v>0.6</v>
      </c>
      <c r="M7" s="7">
        <v>0.4</v>
      </c>
      <c r="N7" s="7">
        <v>0.7</v>
      </c>
    </row>
    <row r="8" spans="1:14">
      <c r="A8" s="6">
        <v>3</v>
      </c>
      <c r="B8" s="7">
        <v>3</v>
      </c>
      <c r="C8" s="7">
        <v>0.65697968006134</v>
      </c>
      <c r="D8" s="7">
        <v>0.0191965103149414</v>
      </c>
      <c r="E8" s="7">
        <v>10</v>
      </c>
      <c r="F8" s="7">
        <v>6</v>
      </c>
      <c r="G8" s="7">
        <v>0</v>
      </c>
      <c r="H8" s="7">
        <v>4</v>
      </c>
      <c r="I8" s="7">
        <v>1</v>
      </c>
      <c r="J8" s="7">
        <v>0.625</v>
      </c>
      <c r="K8" s="7">
        <v>0.769230769230769</v>
      </c>
      <c r="L8" s="7">
        <v>0.6</v>
      </c>
      <c r="M8" s="7">
        <v>0.4</v>
      </c>
      <c r="N8" s="7">
        <v>0.7</v>
      </c>
    </row>
    <row r="9" s="2" customFormat="1" spans="1:14">
      <c r="A9" s="10">
        <v>74</v>
      </c>
      <c r="B9" s="11">
        <v>74</v>
      </c>
      <c r="C9" s="11">
        <v>0.682772517204285</v>
      </c>
      <c r="D9" s="11">
        <v>0.0363733768463135</v>
      </c>
      <c r="E9" s="11">
        <v>10</v>
      </c>
      <c r="F9" s="11">
        <v>5</v>
      </c>
      <c r="G9" s="11">
        <v>0</v>
      </c>
      <c r="H9" s="11">
        <v>5</v>
      </c>
      <c r="I9" s="11">
        <v>1</v>
      </c>
      <c r="J9" s="11">
        <v>0.666666666666667</v>
      </c>
      <c r="K9" s="11">
        <v>0.8</v>
      </c>
      <c r="L9" s="11">
        <v>0.5</v>
      </c>
      <c r="M9" s="11">
        <v>0.5</v>
      </c>
      <c r="N9" s="11">
        <v>0.75</v>
      </c>
    </row>
    <row r="10" spans="1:14">
      <c r="A10" s="6">
        <v>45</v>
      </c>
      <c r="B10" s="7">
        <v>45</v>
      </c>
      <c r="C10" s="7">
        <v>0.688619375228882</v>
      </c>
      <c r="D10" s="7">
        <v>0.0580793619155884</v>
      </c>
      <c r="E10" s="7">
        <v>10</v>
      </c>
      <c r="F10" s="7">
        <v>5</v>
      </c>
      <c r="G10" s="7">
        <v>0</v>
      </c>
      <c r="H10" s="7">
        <v>5</v>
      </c>
      <c r="I10" s="7">
        <v>1</v>
      </c>
      <c r="J10" s="7">
        <v>0.666666666666667</v>
      </c>
      <c r="K10" s="7">
        <v>0.8</v>
      </c>
      <c r="L10" s="7">
        <v>0.5</v>
      </c>
      <c r="M10" s="7">
        <v>0.5</v>
      </c>
      <c r="N10" s="7">
        <v>0.75</v>
      </c>
    </row>
    <row r="11" spans="1:14">
      <c r="A11" s="6">
        <v>57</v>
      </c>
      <c r="B11" s="7">
        <v>57</v>
      </c>
      <c r="C11" s="7">
        <v>0.703205585479736</v>
      </c>
      <c r="D11" s="7">
        <v>0.0240179300308228</v>
      </c>
      <c r="E11" s="7">
        <v>10</v>
      </c>
      <c r="F11" s="7">
        <v>4</v>
      </c>
      <c r="G11" s="7">
        <v>0</v>
      </c>
      <c r="H11" s="7">
        <v>6</v>
      </c>
      <c r="I11" s="7">
        <v>1</v>
      </c>
      <c r="J11" s="7">
        <v>0.714285714285714</v>
      </c>
      <c r="K11" s="7">
        <v>0.833333333333333</v>
      </c>
      <c r="L11" s="7">
        <v>0.4</v>
      </c>
      <c r="M11" s="7">
        <v>0.6</v>
      </c>
      <c r="N11" s="7">
        <v>0.8</v>
      </c>
    </row>
    <row r="12" spans="1:14">
      <c r="A12" s="6">
        <v>84</v>
      </c>
      <c r="B12" s="7">
        <v>84</v>
      </c>
      <c r="C12" s="7">
        <v>0.710006833076477</v>
      </c>
      <c r="D12" s="7">
        <v>0.00908374786376953</v>
      </c>
      <c r="E12" s="7">
        <v>10</v>
      </c>
      <c r="F12" s="7">
        <v>5</v>
      </c>
      <c r="G12" s="7">
        <v>0</v>
      </c>
      <c r="H12" s="7">
        <v>5</v>
      </c>
      <c r="I12" s="7">
        <v>1</v>
      </c>
      <c r="J12" s="7">
        <v>0.666666666666667</v>
      </c>
      <c r="K12" s="7">
        <v>0.8</v>
      </c>
      <c r="L12" s="7">
        <v>0.5</v>
      </c>
      <c r="M12" s="7">
        <v>0.5</v>
      </c>
      <c r="N12" s="7">
        <v>0.75</v>
      </c>
    </row>
    <row r="13" spans="1:14">
      <c r="A13" s="6">
        <v>54</v>
      </c>
      <c r="B13" s="7">
        <v>54</v>
      </c>
      <c r="C13" s="7">
        <v>0.727168083190918</v>
      </c>
      <c r="D13" s="7">
        <v>0.0995856523513794</v>
      </c>
      <c r="E13" s="7">
        <v>10</v>
      </c>
      <c r="F13" s="7">
        <v>5</v>
      </c>
      <c r="G13" s="7">
        <v>0</v>
      </c>
      <c r="H13" s="7">
        <v>5</v>
      </c>
      <c r="I13" s="7">
        <v>1</v>
      </c>
      <c r="J13" s="7">
        <v>0.666666666666667</v>
      </c>
      <c r="K13" s="7">
        <v>0.8</v>
      </c>
      <c r="L13" s="7">
        <v>0.5</v>
      </c>
      <c r="M13" s="7">
        <v>0.5</v>
      </c>
      <c r="N13" s="7">
        <v>0.75</v>
      </c>
    </row>
    <row r="14" spans="1:14">
      <c r="A14" s="6">
        <v>68</v>
      </c>
      <c r="B14" s="7">
        <v>68</v>
      </c>
      <c r="C14" s="7">
        <v>0.707603454589844</v>
      </c>
      <c r="D14" s="7">
        <v>0.0820735692977905</v>
      </c>
      <c r="E14" s="7">
        <v>10</v>
      </c>
      <c r="F14" s="7">
        <v>7</v>
      </c>
      <c r="G14" s="7">
        <v>0</v>
      </c>
      <c r="H14" s="7">
        <v>3</v>
      </c>
      <c r="I14" s="7">
        <v>1</v>
      </c>
      <c r="J14" s="7">
        <v>0.588235294117647</v>
      </c>
      <c r="K14" s="7">
        <v>0.740740740740741</v>
      </c>
      <c r="L14" s="7">
        <v>0.7</v>
      </c>
      <c r="M14" s="7">
        <v>0.3</v>
      </c>
      <c r="N14" s="7">
        <v>0.65</v>
      </c>
    </row>
    <row r="15" spans="1:14">
      <c r="A15" s="6">
        <v>67</v>
      </c>
      <c r="B15" s="7">
        <v>67</v>
      </c>
      <c r="C15" s="7">
        <v>0.726960897445679</v>
      </c>
      <c r="D15" s="7">
        <v>0.0244230031967163</v>
      </c>
      <c r="E15" s="7">
        <v>10</v>
      </c>
      <c r="F15" s="7">
        <v>7</v>
      </c>
      <c r="G15" s="7">
        <v>0</v>
      </c>
      <c r="H15" s="7">
        <v>3</v>
      </c>
      <c r="I15" s="7">
        <v>1</v>
      </c>
      <c r="J15" s="7">
        <v>0.588235294117647</v>
      </c>
      <c r="K15" s="7">
        <v>0.740740740740741</v>
      </c>
      <c r="L15" s="7">
        <v>0.7</v>
      </c>
      <c r="M15" s="7">
        <v>0.3</v>
      </c>
      <c r="N15" s="7">
        <v>0.65</v>
      </c>
    </row>
    <row r="16" spans="1:14">
      <c r="A16" s="6">
        <v>34</v>
      </c>
      <c r="B16" s="7">
        <v>34</v>
      </c>
      <c r="C16" s="7">
        <v>0.730022192001343</v>
      </c>
      <c r="D16" s="7">
        <v>0.0320318937301636</v>
      </c>
      <c r="E16" s="7">
        <v>10</v>
      </c>
      <c r="F16" s="7">
        <v>4</v>
      </c>
      <c r="G16" s="7">
        <v>0</v>
      </c>
      <c r="H16" s="7">
        <v>6</v>
      </c>
      <c r="I16" s="7">
        <v>1</v>
      </c>
      <c r="J16" s="7">
        <v>0.714285714285714</v>
      </c>
      <c r="K16" s="7">
        <v>0.833333333333333</v>
      </c>
      <c r="L16" s="7">
        <v>0.4</v>
      </c>
      <c r="M16" s="7">
        <v>0.6</v>
      </c>
      <c r="N16" s="7">
        <v>0.8</v>
      </c>
    </row>
    <row r="17" s="2" customFormat="1" spans="1:14">
      <c r="A17" s="10">
        <v>5</v>
      </c>
      <c r="B17" s="11">
        <v>5</v>
      </c>
      <c r="C17" s="11">
        <v>0.759477138519287</v>
      </c>
      <c r="D17" s="11">
        <v>0.0228502750396729</v>
      </c>
      <c r="E17" s="11">
        <v>10</v>
      </c>
      <c r="F17" s="11">
        <v>6</v>
      </c>
      <c r="G17" s="11">
        <v>0</v>
      </c>
      <c r="H17" s="11">
        <v>4</v>
      </c>
      <c r="I17" s="11">
        <v>1</v>
      </c>
      <c r="J17" s="11">
        <v>0.625</v>
      </c>
      <c r="K17" s="11">
        <v>0.769230769230769</v>
      </c>
      <c r="L17" s="11">
        <v>0.6</v>
      </c>
      <c r="M17" s="11">
        <v>0.4</v>
      </c>
      <c r="N17" s="11">
        <v>0.7</v>
      </c>
    </row>
    <row r="18" spans="1:14">
      <c r="A18" s="6">
        <v>22</v>
      </c>
      <c r="B18" s="7">
        <v>22</v>
      </c>
      <c r="C18" s="7">
        <v>0.768659114837646</v>
      </c>
      <c r="D18" s="7">
        <v>0.0440047979354858</v>
      </c>
      <c r="E18" s="7">
        <v>10</v>
      </c>
      <c r="F18" s="7">
        <v>7</v>
      </c>
      <c r="G18" s="7">
        <v>0</v>
      </c>
      <c r="H18" s="7">
        <v>3</v>
      </c>
      <c r="I18" s="7">
        <v>1</v>
      </c>
      <c r="J18" s="7">
        <v>0.588235294117647</v>
      </c>
      <c r="K18" s="7">
        <v>0.740740740740741</v>
      </c>
      <c r="L18" s="7">
        <v>0.7</v>
      </c>
      <c r="M18" s="7">
        <v>0.3</v>
      </c>
      <c r="N18" s="7">
        <v>0.65</v>
      </c>
    </row>
    <row r="19" spans="1:14">
      <c r="A19" s="6">
        <v>81</v>
      </c>
      <c r="B19" s="7">
        <v>81</v>
      </c>
      <c r="C19" s="7">
        <v>0.777614712715149</v>
      </c>
      <c r="D19" s="7">
        <v>0.0385898351669312</v>
      </c>
      <c r="E19" s="7">
        <v>10</v>
      </c>
      <c r="F19" s="7">
        <v>4</v>
      </c>
      <c r="G19" s="7">
        <v>0</v>
      </c>
      <c r="H19" s="7">
        <v>6</v>
      </c>
      <c r="I19" s="7">
        <v>1</v>
      </c>
      <c r="J19" s="7">
        <v>0.714285714285714</v>
      </c>
      <c r="K19" s="7">
        <v>0.833333333333333</v>
      </c>
      <c r="L19" s="7">
        <v>0.4</v>
      </c>
      <c r="M19" s="7">
        <v>0.6</v>
      </c>
      <c r="N19" s="7">
        <v>0.8</v>
      </c>
    </row>
    <row r="20" spans="1:14">
      <c r="A20" s="6">
        <v>40</v>
      </c>
      <c r="B20" s="7">
        <v>40</v>
      </c>
      <c r="C20" s="7">
        <v>0.792062044143677</v>
      </c>
      <c r="D20" s="7">
        <v>0.0185079574584961</v>
      </c>
      <c r="E20" s="7">
        <v>10</v>
      </c>
      <c r="F20" s="7">
        <v>5</v>
      </c>
      <c r="G20" s="7">
        <v>0</v>
      </c>
      <c r="H20" s="7">
        <v>5</v>
      </c>
      <c r="I20" s="7">
        <v>1</v>
      </c>
      <c r="J20" s="7">
        <v>0.666666666666667</v>
      </c>
      <c r="K20" s="7">
        <v>0.8</v>
      </c>
      <c r="L20" s="7">
        <v>0.5</v>
      </c>
      <c r="M20" s="7">
        <v>0.5</v>
      </c>
      <c r="N20" s="7">
        <v>0.75</v>
      </c>
    </row>
    <row r="21" spans="1:14">
      <c r="A21" s="6">
        <v>17</v>
      </c>
      <c r="B21" s="7">
        <v>17</v>
      </c>
      <c r="C21" s="7">
        <v>0.802490711212158</v>
      </c>
      <c r="D21" s="7">
        <v>0.0230822563171387</v>
      </c>
      <c r="E21" s="7">
        <v>10</v>
      </c>
      <c r="F21" s="7">
        <v>5</v>
      </c>
      <c r="G21" s="7">
        <v>0</v>
      </c>
      <c r="H21" s="7">
        <v>5</v>
      </c>
      <c r="I21" s="7">
        <v>1</v>
      </c>
      <c r="J21" s="7">
        <v>0.666666666666667</v>
      </c>
      <c r="K21" s="7">
        <v>0.8</v>
      </c>
      <c r="L21" s="7">
        <v>0.5</v>
      </c>
      <c r="M21" s="7">
        <v>0.5</v>
      </c>
      <c r="N21" s="7">
        <v>0.75</v>
      </c>
    </row>
    <row r="22" s="2" customFormat="1" spans="1:14">
      <c r="A22" s="10">
        <v>96</v>
      </c>
      <c r="B22" s="11">
        <v>96</v>
      </c>
      <c r="C22" s="11">
        <v>0.825199604034424</v>
      </c>
      <c r="D22" s="11">
        <v>0.0523767471313477</v>
      </c>
      <c r="E22" s="11">
        <v>10</v>
      </c>
      <c r="F22" s="11">
        <v>5</v>
      </c>
      <c r="G22" s="11">
        <v>0</v>
      </c>
      <c r="H22" s="11">
        <v>5</v>
      </c>
      <c r="I22" s="11">
        <v>1</v>
      </c>
      <c r="J22" s="11">
        <v>0.666666666666667</v>
      </c>
      <c r="K22" s="11">
        <v>0.8</v>
      </c>
      <c r="L22" s="11">
        <v>0.5</v>
      </c>
      <c r="M22" s="11">
        <v>0.5</v>
      </c>
      <c r="N22" s="11">
        <v>0.75</v>
      </c>
    </row>
    <row r="23" spans="1:14">
      <c r="A23" s="6">
        <v>94</v>
      </c>
      <c r="B23" s="7">
        <v>94</v>
      </c>
      <c r="C23" s="7">
        <v>0.884147644042969</v>
      </c>
      <c r="D23" s="7">
        <v>0.0210639238357544</v>
      </c>
      <c r="E23" s="7">
        <v>10</v>
      </c>
      <c r="F23" s="7">
        <v>6</v>
      </c>
      <c r="G23" s="7">
        <v>0</v>
      </c>
      <c r="H23" s="7">
        <v>4</v>
      </c>
      <c r="I23" s="7">
        <v>1</v>
      </c>
      <c r="J23" s="7">
        <v>0.625</v>
      </c>
      <c r="K23" s="7">
        <v>0.769230769230769</v>
      </c>
      <c r="L23" s="7">
        <v>0.6</v>
      </c>
      <c r="M23" s="7">
        <v>0.4</v>
      </c>
      <c r="N23" s="7">
        <v>0.7</v>
      </c>
    </row>
    <row r="24" s="2" customFormat="1" spans="1:14">
      <c r="A24" s="10">
        <v>80</v>
      </c>
      <c r="B24" s="11">
        <v>80</v>
      </c>
      <c r="C24" s="11">
        <v>0.909982204437256</v>
      </c>
      <c r="D24" s="11">
        <v>0.198383212089539</v>
      </c>
      <c r="E24" s="11">
        <v>10</v>
      </c>
      <c r="F24" s="11">
        <v>9</v>
      </c>
      <c r="G24" s="11">
        <v>0</v>
      </c>
      <c r="H24" s="11">
        <v>1</v>
      </c>
      <c r="I24" s="11">
        <v>1</v>
      </c>
      <c r="J24" s="11">
        <v>0.526315789473684</v>
      </c>
      <c r="K24" s="11">
        <v>0.689655172413793</v>
      </c>
      <c r="L24" s="11">
        <v>0.9</v>
      </c>
      <c r="M24" s="11">
        <v>0.1</v>
      </c>
      <c r="N24" s="11">
        <v>0.55</v>
      </c>
    </row>
    <row r="25" customFormat="1" spans="1:14">
      <c r="A25" s="6">
        <v>36</v>
      </c>
      <c r="B25" s="7">
        <v>36</v>
      </c>
      <c r="C25" s="7">
        <v>0.845277667045593</v>
      </c>
      <c r="D25" s="7">
        <v>0.0597842931747437</v>
      </c>
      <c r="E25" s="7">
        <v>10</v>
      </c>
      <c r="F25" s="7">
        <v>8</v>
      </c>
      <c r="G25" s="7">
        <v>0</v>
      </c>
      <c r="H25" s="7">
        <v>2</v>
      </c>
      <c r="I25" s="7">
        <v>1</v>
      </c>
      <c r="J25" s="7">
        <v>0.555555555555556</v>
      </c>
      <c r="K25" s="7">
        <v>0.714285714285714</v>
      </c>
      <c r="L25" s="7">
        <v>0.8</v>
      </c>
      <c r="M25" s="7">
        <v>0.2</v>
      </c>
      <c r="N25" s="7">
        <v>0.6</v>
      </c>
    </row>
    <row r="26" spans="3:14">
      <c r="C26" s="5">
        <f>AVERAGE(C2:C25)</f>
        <v>0.725340331594149</v>
      </c>
      <c r="D26" s="5">
        <f>AVERAGE(D2:D25)</f>
        <v>0.041185478369395</v>
      </c>
      <c r="J26" s="5">
        <f>AVERAGE(J2:J25)</f>
        <v>0.635180680459318</v>
      </c>
      <c r="K26" s="5">
        <f>AVERAGE(K2:K25)</f>
        <v>0.775864583479526</v>
      </c>
      <c r="L26" s="5">
        <f>AVERAGE(L2:L25)</f>
        <v>0.583333333333333</v>
      </c>
      <c r="M26" s="5">
        <f>AVERAGE(M2:M25)</f>
        <v>0.416666666666667</v>
      </c>
      <c r="N26" s="5">
        <f>AVERAGE(N2:N25)</f>
        <v>0.708333333333333</v>
      </c>
    </row>
    <row r="28" spans="3:6">
      <c r="C28" s="12" t="s">
        <v>13</v>
      </c>
      <c r="D28" s="5" t="s">
        <v>14</v>
      </c>
      <c r="E28" s="5"/>
      <c r="F28" s="5" t="s">
        <v>26</v>
      </c>
    </row>
    <row r="29" spans="3:6">
      <c r="C29" s="5" t="s">
        <v>15</v>
      </c>
      <c r="D29" s="5">
        <f>COUNTIF(C2:C25,"&lt;0.46")-COUNTIF(C2:C25,"&lt;0.385")</f>
        <v>0</v>
      </c>
      <c r="E29" s="5"/>
      <c r="F29" s="39"/>
    </row>
    <row r="30" spans="3:8">
      <c r="C30" s="5" t="s">
        <v>16</v>
      </c>
      <c r="D30" s="5">
        <f>COUNTIF(C2:C25,"&lt;0.535")-COUNTIF(C2:C25,"&lt;0.46")</f>
        <v>0</v>
      </c>
      <c r="E30" s="5"/>
      <c r="F30" s="39">
        <v>0.04</v>
      </c>
      <c r="G30">
        <v>-20</v>
      </c>
      <c r="H30">
        <v>480</v>
      </c>
    </row>
    <row r="31" s="3" customFormat="1" spans="3:8">
      <c r="C31" s="16" t="s">
        <v>17</v>
      </c>
      <c r="D31" s="16">
        <f>COUNTIF(C2:C25,"&lt;0.61")-COUNTIF(C2:C25,"&lt;0.535")</f>
        <v>3</v>
      </c>
      <c r="E31" s="16">
        <v>3</v>
      </c>
      <c r="F31" s="40">
        <v>0.08</v>
      </c>
      <c r="G31" s="3">
        <v>-40</v>
      </c>
      <c r="H31" s="3">
        <v>460</v>
      </c>
    </row>
    <row r="32" spans="3:8">
      <c r="C32" s="5" t="s">
        <v>18</v>
      </c>
      <c r="D32" s="5">
        <f>COUNTIF(C2:C25,"&lt;0.685")-COUNTIF(C2:C25,"&lt;0.61")</f>
        <v>5</v>
      </c>
      <c r="E32" s="5">
        <v>5</v>
      </c>
      <c r="F32" s="39">
        <v>0.12</v>
      </c>
      <c r="G32">
        <v>-60</v>
      </c>
      <c r="H32">
        <v>440</v>
      </c>
    </row>
    <row r="33" s="4" customFormat="1" spans="3:8">
      <c r="C33" s="17" t="s">
        <v>19</v>
      </c>
      <c r="D33" s="17">
        <f>COUNTIF(C2:C25,"&lt;0.76")-COUNTIF(C2:C25,"&lt;0.685")</f>
        <v>8</v>
      </c>
      <c r="E33" s="17">
        <v>8</v>
      </c>
      <c r="F33" s="41">
        <v>0.16</v>
      </c>
      <c r="G33" s="42">
        <v>-80</v>
      </c>
      <c r="H33" s="42">
        <v>420</v>
      </c>
    </row>
    <row r="34" spans="3:5">
      <c r="C34" s="5" t="s">
        <v>20</v>
      </c>
      <c r="D34" s="5">
        <f>COUNTIF(C2:C25,"&lt;0.835")-COUNTIF(C2:C25,"&lt;0.76")</f>
        <v>5</v>
      </c>
      <c r="E34" s="5">
        <v>5</v>
      </c>
    </row>
    <row r="35" s="3" customFormat="1" spans="3:5">
      <c r="C35" s="16" t="s">
        <v>21</v>
      </c>
      <c r="D35" s="16">
        <f>COUNTIF(C2:C25,"&lt;0.91")-COUNTIF(C2:C25,"&lt;0.835")</f>
        <v>3</v>
      </c>
      <c r="E35" s="16">
        <v>3</v>
      </c>
    </row>
    <row r="36" spans="3:5">
      <c r="C36" s="5" t="s">
        <v>22</v>
      </c>
      <c r="D36" s="5">
        <f>COUNTIF(C2:C25,"&lt;0.985")-COUNTIF(C2:C25,"&lt;0.91")</f>
        <v>0</v>
      </c>
      <c r="E36" s="5"/>
    </row>
    <row r="37" spans="3:5">
      <c r="C37" s="5" t="s">
        <v>23</v>
      </c>
      <c r="D37" s="5">
        <f>COUNTIF(C2:C25,"&lt;1.06")-COUNTIF(C2:C25,"&lt;0.985")</f>
        <v>0</v>
      </c>
      <c r="E37" s="5"/>
    </row>
    <row r="38" spans="3:5">
      <c r="C38" s="5" t="s">
        <v>24</v>
      </c>
      <c r="D38" s="5">
        <f>COUNTIF(C2:C25,"&lt;1.135")-COUNTIF(C2:C25,"&lt;1.06")</f>
        <v>0</v>
      </c>
      <c r="E38" s="5"/>
    </row>
    <row r="39" spans="3:5">
      <c r="C39" s="5" t="s">
        <v>25</v>
      </c>
      <c r="D39" s="5">
        <f>COUNTIF(C2:C25,"&lt;1.21")-COUNTIF(C2:C25,"&lt;1.135")</f>
        <v>0</v>
      </c>
      <c r="E39" s="5"/>
    </row>
    <row r="40" spans="6:7">
      <c r="F40" s="5">
        <v>0.57</v>
      </c>
      <c r="G40" s="5">
        <v>0.041</v>
      </c>
    </row>
    <row r="41" spans="6:7">
      <c r="F41" s="5">
        <v>0.725</v>
      </c>
      <c r="G41" s="5">
        <v>0.076</v>
      </c>
    </row>
    <row r="42" spans="6:7">
      <c r="F42" s="5">
        <v>0.801</v>
      </c>
      <c r="G42" s="5">
        <v>0.094</v>
      </c>
    </row>
  </sheetData>
  <pageMargins left="0.75" right="0.75" top="1" bottom="1" header="0.5" footer="0.5"/>
  <headerFooter/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1"/>
  <sheetViews>
    <sheetView topLeftCell="A19" workbookViewId="0">
      <selection activeCell="H40" sqref="H40:I60"/>
    </sheetView>
  </sheetViews>
  <sheetFormatPr defaultColWidth="9" defaultRowHeight="13.5"/>
  <cols>
    <col min="3" max="4" width="13.625" customWidth="1"/>
    <col min="8" max="9" width="18.5" customWidth="1"/>
    <col min="10" max="13" width="12.625"/>
    <col min="14" max="14" width="11.5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="3" customFormat="1" spans="1:14">
      <c r="A2" s="22">
        <v>62</v>
      </c>
      <c r="B2" s="23">
        <v>62</v>
      </c>
      <c r="C2" s="23">
        <v>0.626335144042969</v>
      </c>
      <c r="D2" s="23">
        <v>0.0125883817672729</v>
      </c>
      <c r="E2" s="23">
        <v>10</v>
      </c>
      <c r="F2" s="23">
        <v>8</v>
      </c>
      <c r="G2" s="23">
        <v>0</v>
      </c>
      <c r="H2" s="23">
        <v>2</v>
      </c>
      <c r="I2" s="23">
        <v>1</v>
      </c>
      <c r="J2" s="23">
        <v>0.555555555555556</v>
      </c>
      <c r="K2" s="23">
        <v>0.714285714285714</v>
      </c>
      <c r="L2" s="23">
        <v>0.8</v>
      </c>
      <c r="M2" s="23">
        <v>0.2</v>
      </c>
      <c r="N2" s="23">
        <v>0.6</v>
      </c>
    </row>
    <row r="3" s="1" customFormat="1" spans="1:14">
      <c r="A3" s="8">
        <v>3</v>
      </c>
      <c r="B3" s="9">
        <v>3</v>
      </c>
      <c r="C3" s="9">
        <v>0.65697968006134</v>
      </c>
      <c r="D3" s="9">
        <v>0.0191965103149414</v>
      </c>
      <c r="E3" s="9">
        <v>10</v>
      </c>
      <c r="F3" s="9">
        <v>6</v>
      </c>
      <c r="G3" s="9">
        <v>0</v>
      </c>
      <c r="H3" s="9">
        <v>4</v>
      </c>
      <c r="I3" s="9">
        <v>1</v>
      </c>
      <c r="J3" s="9">
        <v>0.625</v>
      </c>
      <c r="K3" s="9">
        <v>0.769230769230769</v>
      </c>
      <c r="L3" s="9">
        <v>0.6</v>
      </c>
      <c r="M3" s="9">
        <v>0.4</v>
      </c>
      <c r="N3" s="9">
        <v>0.7</v>
      </c>
    </row>
    <row r="4" spans="1:14">
      <c r="A4" s="6">
        <v>31</v>
      </c>
      <c r="B4" s="7">
        <v>31</v>
      </c>
      <c r="C4" s="7">
        <v>0.662692546844482</v>
      </c>
      <c r="D4" s="7">
        <v>0.0293089151382446</v>
      </c>
      <c r="E4" s="7">
        <v>10</v>
      </c>
      <c r="F4" s="7">
        <v>6</v>
      </c>
      <c r="G4" s="7">
        <v>0</v>
      </c>
      <c r="H4" s="7">
        <v>4</v>
      </c>
      <c r="I4" s="7">
        <v>1</v>
      </c>
      <c r="J4" s="7">
        <v>0.625</v>
      </c>
      <c r="K4" s="7">
        <v>0.769230769230769</v>
      </c>
      <c r="L4" s="7">
        <v>0.6</v>
      </c>
      <c r="M4" s="7">
        <v>0.4</v>
      </c>
      <c r="N4" s="7">
        <v>0.7</v>
      </c>
    </row>
    <row r="5" s="3" customFormat="1" spans="1:14">
      <c r="A5" s="22">
        <v>11</v>
      </c>
      <c r="B5" s="23">
        <v>11</v>
      </c>
      <c r="C5" s="23">
        <v>0.682506084442139</v>
      </c>
      <c r="D5" s="23">
        <v>0.0313220024108887</v>
      </c>
      <c r="E5" s="23">
        <v>10</v>
      </c>
      <c r="F5" s="23">
        <v>6</v>
      </c>
      <c r="G5" s="23">
        <v>0</v>
      </c>
      <c r="H5" s="23">
        <v>4</v>
      </c>
      <c r="I5" s="23">
        <v>1</v>
      </c>
      <c r="J5" s="23">
        <v>0.625</v>
      </c>
      <c r="K5" s="23">
        <v>0.769230769230769</v>
      </c>
      <c r="L5" s="23">
        <v>0.6</v>
      </c>
      <c r="M5" s="23">
        <v>0.4</v>
      </c>
      <c r="N5" s="23">
        <v>0.7</v>
      </c>
    </row>
    <row r="6" s="2" customFormat="1" spans="1:14">
      <c r="A6" s="10">
        <v>57</v>
      </c>
      <c r="B6" s="11">
        <v>57</v>
      </c>
      <c r="C6" s="11">
        <v>0.703205585479736</v>
      </c>
      <c r="D6" s="11">
        <v>0.0240179300308228</v>
      </c>
      <c r="E6" s="11">
        <v>10</v>
      </c>
      <c r="F6" s="11">
        <v>4</v>
      </c>
      <c r="G6" s="11">
        <v>0</v>
      </c>
      <c r="H6" s="11">
        <v>6</v>
      </c>
      <c r="I6" s="11">
        <v>1</v>
      </c>
      <c r="J6" s="11">
        <v>0.714285714285714</v>
      </c>
      <c r="K6" s="11">
        <v>0.833333333333333</v>
      </c>
      <c r="L6" s="11">
        <v>0.4</v>
      </c>
      <c r="M6" s="11">
        <v>0.6</v>
      </c>
      <c r="N6" s="11">
        <v>0.8</v>
      </c>
    </row>
    <row r="7" s="3" customFormat="1" spans="1:14">
      <c r="A7" s="22">
        <v>84</v>
      </c>
      <c r="B7" s="23">
        <v>84</v>
      </c>
      <c r="C7" s="23">
        <v>0.710006833076477</v>
      </c>
      <c r="D7" s="23">
        <v>0.00908374786376953</v>
      </c>
      <c r="E7" s="23">
        <v>10</v>
      </c>
      <c r="F7" s="23">
        <v>5</v>
      </c>
      <c r="G7" s="23">
        <v>0</v>
      </c>
      <c r="H7" s="23">
        <v>5</v>
      </c>
      <c r="I7" s="23">
        <v>1</v>
      </c>
      <c r="J7" s="23">
        <v>0.666666666666667</v>
      </c>
      <c r="K7" s="23">
        <v>0.8</v>
      </c>
      <c r="L7" s="23">
        <v>0.5</v>
      </c>
      <c r="M7" s="23">
        <v>0.5</v>
      </c>
      <c r="N7" s="23">
        <v>0.75</v>
      </c>
    </row>
    <row r="8" s="2" customFormat="1" spans="1:14">
      <c r="A8" s="10">
        <v>67</v>
      </c>
      <c r="B8" s="11">
        <v>67</v>
      </c>
      <c r="C8" s="11">
        <v>0.726960897445679</v>
      </c>
      <c r="D8" s="11">
        <v>0.0244230031967163</v>
      </c>
      <c r="E8" s="11">
        <v>10</v>
      </c>
      <c r="F8" s="11">
        <v>7</v>
      </c>
      <c r="G8" s="11">
        <v>0</v>
      </c>
      <c r="H8" s="11">
        <v>3</v>
      </c>
      <c r="I8" s="11">
        <v>1</v>
      </c>
      <c r="J8" s="11">
        <v>0.588235294117647</v>
      </c>
      <c r="K8" s="11">
        <v>0.740740740740741</v>
      </c>
      <c r="L8" s="11">
        <v>0.7</v>
      </c>
      <c r="M8" s="11">
        <v>0.3</v>
      </c>
      <c r="N8" s="11">
        <v>0.65</v>
      </c>
    </row>
    <row r="9" s="3" customFormat="1" spans="1:14">
      <c r="A9" s="22">
        <v>65</v>
      </c>
      <c r="B9" s="23">
        <v>65</v>
      </c>
      <c r="C9" s="23">
        <v>0.745096802711487</v>
      </c>
      <c r="D9" s="23">
        <v>0.034243106842041</v>
      </c>
      <c r="E9" s="23">
        <v>10</v>
      </c>
      <c r="F9" s="23">
        <v>4</v>
      </c>
      <c r="G9" s="23">
        <v>0</v>
      </c>
      <c r="H9" s="23">
        <v>6</v>
      </c>
      <c r="I9" s="23">
        <v>1</v>
      </c>
      <c r="J9" s="23">
        <v>0.714285714285714</v>
      </c>
      <c r="K9" s="23">
        <v>0.833333333333333</v>
      </c>
      <c r="L9" s="23">
        <v>0.4</v>
      </c>
      <c r="M9" s="23">
        <v>0.6</v>
      </c>
      <c r="N9" s="23">
        <v>0.8</v>
      </c>
    </row>
    <row r="10" customFormat="1" spans="1:14">
      <c r="A10" s="6">
        <v>22</v>
      </c>
      <c r="B10" s="7">
        <v>22</v>
      </c>
      <c r="C10" s="7">
        <v>0.768659114837646</v>
      </c>
      <c r="D10" s="7">
        <v>0.0440047979354858</v>
      </c>
      <c r="E10" s="7">
        <v>10</v>
      </c>
      <c r="F10" s="7">
        <v>7</v>
      </c>
      <c r="G10" s="7">
        <v>0</v>
      </c>
      <c r="H10" s="7">
        <v>3</v>
      </c>
      <c r="I10" s="7">
        <v>1</v>
      </c>
      <c r="J10" s="7">
        <v>0.588235294117647</v>
      </c>
      <c r="K10" s="7">
        <v>0.740740740740741</v>
      </c>
      <c r="L10" s="7">
        <v>0.7</v>
      </c>
      <c r="M10" s="7">
        <v>0.3</v>
      </c>
      <c r="N10" s="7">
        <v>0.65</v>
      </c>
    </row>
    <row r="11" customFormat="1" spans="1:14">
      <c r="A11" s="6">
        <v>49</v>
      </c>
      <c r="B11" s="7">
        <v>49</v>
      </c>
      <c r="C11" s="7">
        <v>0.783710598945618</v>
      </c>
      <c r="D11" s="7">
        <v>0.189907193183899</v>
      </c>
      <c r="E11" s="7">
        <v>10</v>
      </c>
      <c r="F11" s="7">
        <v>6</v>
      </c>
      <c r="G11" s="7">
        <v>0</v>
      </c>
      <c r="H11" s="7">
        <v>4</v>
      </c>
      <c r="I11" s="7">
        <v>1</v>
      </c>
      <c r="J11" s="7">
        <v>0.625</v>
      </c>
      <c r="K11" s="7">
        <v>0.769230769230769</v>
      </c>
      <c r="L11" s="7">
        <v>0.6</v>
      </c>
      <c r="M11" s="7">
        <v>0.4</v>
      </c>
      <c r="N11" s="7">
        <v>0.7</v>
      </c>
    </row>
    <row r="12" s="1" customFormat="1" spans="1:14">
      <c r="A12" s="8">
        <v>90</v>
      </c>
      <c r="B12" s="9">
        <v>90</v>
      </c>
      <c r="C12" s="9">
        <v>0.805208325386047</v>
      </c>
      <c r="D12" s="9">
        <v>0.158805131912231</v>
      </c>
      <c r="E12" s="9">
        <v>9</v>
      </c>
      <c r="F12" s="9">
        <v>7</v>
      </c>
      <c r="G12" s="9">
        <v>1</v>
      </c>
      <c r="H12" s="9">
        <v>3</v>
      </c>
      <c r="I12" s="9">
        <v>0.9</v>
      </c>
      <c r="J12" s="9">
        <v>0.5625</v>
      </c>
      <c r="K12" s="9">
        <v>0.692307692307692</v>
      </c>
      <c r="L12" s="9">
        <v>0.7</v>
      </c>
      <c r="M12" s="9">
        <v>0.2</v>
      </c>
      <c r="N12" s="9">
        <v>0.6</v>
      </c>
    </row>
    <row r="13" s="14" customFormat="1" spans="1:14">
      <c r="A13" s="19">
        <v>26</v>
      </c>
      <c r="B13" s="20">
        <v>26</v>
      </c>
      <c r="C13" s="20">
        <v>0.814105629920959</v>
      </c>
      <c r="D13" s="20">
        <v>0.123190999031067</v>
      </c>
      <c r="E13" s="20">
        <v>10</v>
      </c>
      <c r="F13" s="20">
        <v>9</v>
      </c>
      <c r="G13" s="20">
        <v>0</v>
      </c>
      <c r="H13" s="20">
        <v>1</v>
      </c>
      <c r="I13" s="20">
        <v>1</v>
      </c>
      <c r="J13" s="20">
        <v>0.526315789473684</v>
      </c>
      <c r="K13" s="20">
        <v>0.689655172413793</v>
      </c>
      <c r="L13" s="20">
        <v>0.9</v>
      </c>
      <c r="M13" s="20">
        <v>0.1</v>
      </c>
      <c r="N13" s="20">
        <v>0.55</v>
      </c>
    </row>
    <row r="14" s="1" customFormat="1" spans="1:14">
      <c r="A14" s="8">
        <v>25</v>
      </c>
      <c r="B14" s="9">
        <v>25</v>
      </c>
      <c r="C14" s="9">
        <v>0.827527761459351</v>
      </c>
      <c r="D14" s="9">
        <v>0.106193423271179</v>
      </c>
      <c r="E14" s="9">
        <v>10</v>
      </c>
      <c r="F14" s="9">
        <v>6</v>
      </c>
      <c r="G14" s="9">
        <v>0</v>
      </c>
      <c r="H14" s="9">
        <v>4</v>
      </c>
      <c r="I14" s="9">
        <v>1</v>
      </c>
      <c r="J14" s="9">
        <v>0.625</v>
      </c>
      <c r="K14" s="9">
        <v>0.769230769230769</v>
      </c>
      <c r="L14" s="9">
        <v>0.6</v>
      </c>
      <c r="M14" s="9">
        <v>0.4</v>
      </c>
      <c r="N14" s="9">
        <v>0.7</v>
      </c>
    </row>
    <row r="15" s="1" customFormat="1" spans="1:14">
      <c r="A15" s="8">
        <v>79</v>
      </c>
      <c r="B15" s="9">
        <v>79</v>
      </c>
      <c r="C15" s="9">
        <v>0.850063800811768</v>
      </c>
      <c r="D15" s="9">
        <v>0.0480085611343384</v>
      </c>
      <c r="E15" s="9">
        <v>10</v>
      </c>
      <c r="F15" s="9">
        <v>2</v>
      </c>
      <c r="G15" s="9">
        <v>0</v>
      </c>
      <c r="H15" s="9">
        <v>8</v>
      </c>
      <c r="I15" s="9">
        <v>1</v>
      </c>
      <c r="J15" s="9">
        <v>0.833333333333333</v>
      </c>
      <c r="K15" s="9">
        <v>0.909090909090909</v>
      </c>
      <c r="L15" s="9">
        <v>0.2</v>
      </c>
      <c r="M15" s="9">
        <v>0.8</v>
      </c>
      <c r="N15" s="9">
        <v>0.9</v>
      </c>
    </row>
    <row r="16" s="2" customFormat="1" spans="1:14">
      <c r="A16" s="10">
        <v>99</v>
      </c>
      <c r="B16" s="11">
        <v>99</v>
      </c>
      <c r="C16" s="11">
        <v>0.862016797065735</v>
      </c>
      <c r="D16" s="11">
        <v>0.0384888648986816</v>
      </c>
      <c r="E16" s="11">
        <v>10</v>
      </c>
      <c r="F16" s="11">
        <v>5</v>
      </c>
      <c r="G16" s="11">
        <v>0</v>
      </c>
      <c r="H16" s="11">
        <v>5</v>
      </c>
      <c r="I16" s="11">
        <v>1</v>
      </c>
      <c r="J16" s="11">
        <v>0.666666666666667</v>
      </c>
      <c r="K16" s="11">
        <v>0.8</v>
      </c>
      <c r="L16" s="11">
        <v>0.5</v>
      </c>
      <c r="M16" s="11">
        <v>0.5</v>
      </c>
      <c r="N16" s="11">
        <v>0.75</v>
      </c>
    </row>
    <row r="17" customFormat="1" spans="1:14">
      <c r="A17" s="6">
        <v>63</v>
      </c>
      <c r="B17" s="7">
        <v>63</v>
      </c>
      <c r="C17" s="7">
        <v>0.882025837898254</v>
      </c>
      <c r="D17" s="7">
        <v>0.179218649864197</v>
      </c>
      <c r="E17" s="7">
        <v>10</v>
      </c>
      <c r="F17" s="7">
        <v>8</v>
      </c>
      <c r="G17" s="7">
        <v>0</v>
      </c>
      <c r="H17" s="7">
        <v>2</v>
      </c>
      <c r="I17" s="7">
        <v>1</v>
      </c>
      <c r="J17" s="7">
        <v>0.555555555555556</v>
      </c>
      <c r="K17" s="7">
        <v>0.714285714285714</v>
      </c>
      <c r="L17" s="7">
        <v>0.8</v>
      </c>
      <c r="M17" s="7">
        <v>0.2</v>
      </c>
      <c r="N17" s="7">
        <v>0.6</v>
      </c>
    </row>
    <row r="18" s="1" customFormat="1" spans="1:14">
      <c r="A18" s="8">
        <v>80</v>
      </c>
      <c r="B18" s="9">
        <v>80</v>
      </c>
      <c r="C18" s="9">
        <v>0.909982204437256</v>
      </c>
      <c r="D18" s="9">
        <v>0.198383212089539</v>
      </c>
      <c r="E18" s="9">
        <v>10</v>
      </c>
      <c r="F18" s="9">
        <v>9</v>
      </c>
      <c r="G18" s="9">
        <v>0</v>
      </c>
      <c r="H18" s="9">
        <v>1</v>
      </c>
      <c r="I18" s="9">
        <v>1</v>
      </c>
      <c r="J18" s="9">
        <v>0.526315789473684</v>
      </c>
      <c r="K18" s="9">
        <v>0.689655172413793</v>
      </c>
      <c r="L18" s="9">
        <v>0.9</v>
      </c>
      <c r="M18" s="9">
        <v>0.1</v>
      </c>
      <c r="N18" s="9">
        <v>0.55</v>
      </c>
    </row>
    <row r="19" s="2" customFormat="1" spans="1:14">
      <c r="A19" s="10">
        <v>30</v>
      </c>
      <c r="B19" s="11">
        <v>30</v>
      </c>
      <c r="C19" s="11">
        <v>0.924483895301819</v>
      </c>
      <c r="D19" s="11">
        <v>0.00849044322967529</v>
      </c>
      <c r="E19" s="11">
        <v>10</v>
      </c>
      <c r="F19" s="11">
        <v>8</v>
      </c>
      <c r="G19" s="11">
        <v>0</v>
      </c>
      <c r="H19" s="11">
        <v>2</v>
      </c>
      <c r="I19" s="11">
        <v>1</v>
      </c>
      <c r="J19" s="11">
        <v>0.555555555555556</v>
      </c>
      <c r="K19" s="11">
        <v>0.714285714285714</v>
      </c>
      <c r="L19" s="11">
        <v>0.8</v>
      </c>
      <c r="M19" s="11">
        <v>0.2</v>
      </c>
      <c r="N19" s="11">
        <v>0.6</v>
      </c>
    </row>
    <row r="20" s="21" customFormat="1" spans="1:14">
      <c r="A20" s="24">
        <v>10</v>
      </c>
      <c r="B20" s="25">
        <v>10</v>
      </c>
      <c r="C20" s="25">
        <v>0.942210555076599</v>
      </c>
      <c r="D20" s="25">
        <v>0.160889387130737</v>
      </c>
      <c r="E20" s="25">
        <v>10</v>
      </c>
      <c r="F20" s="25">
        <v>4</v>
      </c>
      <c r="G20" s="25">
        <v>0</v>
      </c>
      <c r="H20" s="25">
        <v>6</v>
      </c>
      <c r="I20" s="25">
        <v>1</v>
      </c>
      <c r="J20" s="25">
        <v>0.714285714285714</v>
      </c>
      <c r="K20" s="25">
        <v>0.833333333333333</v>
      </c>
      <c r="L20" s="25">
        <v>0.4</v>
      </c>
      <c r="M20" s="25">
        <v>0.6</v>
      </c>
      <c r="N20" s="25">
        <v>0.8</v>
      </c>
    </row>
    <row r="21" s="1" customFormat="1" spans="1:14">
      <c r="A21" s="8">
        <v>71</v>
      </c>
      <c r="B21" s="9">
        <v>71</v>
      </c>
      <c r="C21" s="9">
        <v>0.962655186653137</v>
      </c>
      <c r="D21" s="9">
        <v>0.0840179920196533</v>
      </c>
      <c r="E21" s="9">
        <v>10</v>
      </c>
      <c r="F21" s="9">
        <v>6</v>
      </c>
      <c r="G21" s="9">
        <v>0</v>
      </c>
      <c r="H21" s="9">
        <v>4</v>
      </c>
      <c r="I21" s="9">
        <v>1</v>
      </c>
      <c r="J21" s="9">
        <v>0.625</v>
      </c>
      <c r="K21" s="9">
        <v>0.769230769230769</v>
      </c>
      <c r="L21" s="9">
        <v>0.6</v>
      </c>
      <c r="M21" s="9">
        <v>0.4</v>
      </c>
      <c r="N21" s="9">
        <v>0.7</v>
      </c>
    </row>
    <row r="22" s="3" customFormat="1" spans="1:14">
      <c r="A22" s="22">
        <v>33</v>
      </c>
      <c r="B22" s="23">
        <v>33</v>
      </c>
      <c r="C22" s="23">
        <v>0.972739696502686</v>
      </c>
      <c r="D22" s="23">
        <v>0.0680270195007324</v>
      </c>
      <c r="E22" s="23">
        <v>10</v>
      </c>
      <c r="F22" s="23">
        <v>7</v>
      </c>
      <c r="G22" s="23">
        <v>0</v>
      </c>
      <c r="H22" s="23">
        <v>3</v>
      </c>
      <c r="I22" s="23">
        <v>1</v>
      </c>
      <c r="J22" s="23">
        <v>0.588235294117647</v>
      </c>
      <c r="K22" s="23">
        <v>0.740740740740741</v>
      </c>
      <c r="L22" s="23">
        <v>0.7</v>
      </c>
      <c r="M22" s="23">
        <v>0.3</v>
      </c>
      <c r="N22" s="23">
        <v>0.65</v>
      </c>
    </row>
    <row r="23" spans="3:14">
      <c r="C23" s="5">
        <f>AVERAGE(C2:C22)</f>
        <v>0.800912998971485</v>
      </c>
      <c r="D23" s="5">
        <f>AVERAGE(D2:D22)</f>
        <v>0.0758004415602911</v>
      </c>
      <c r="J23" s="5">
        <f>AVERAGE(J2:J22)</f>
        <v>0.624096568451942</v>
      </c>
      <c r="K23" s="5">
        <f>AVERAGE(K2:K22)</f>
        <v>0.764817758413817</v>
      </c>
      <c r="L23" s="5">
        <f>AVERAGE(L2:L22)</f>
        <v>0.619047619047619</v>
      </c>
      <c r="M23" s="5">
        <f>AVERAGE(M2:M22)</f>
        <v>0.376190476190476</v>
      </c>
      <c r="N23" s="5">
        <f>AVERAGE(N2:N22)</f>
        <v>0.688095238095238</v>
      </c>
    </row>
    <row r="25" spans="3:12">
      <c r="C25" s="12" t="s">
        <v>13</v>
      </c>
      <c r="D25" s="5" t="s">
        <v>14</v>
      </c>
      <c r="E25" s="5"/>
      <c r="H25" s="12" t="s">
        <v>13</v>
      </c>
      <c r="I25" s="5" t="s">
        <v>14</v>
      </c>
      <c r="J25" s="13" t="s">
        <v>26</v>
      </c>
      <c r="K25" s="14"/>
      <c r="L25" s="14"/>
    </row>
    <row r="26" s="14" customFormat="1" spans="3:10">
      <c r="C26" s="13" t="s">
        <v>27</v>
      </c>
      <c r="D26" s="13">
        <f>COUNTIF(C2:C22,"&lt;0.399")-COUNTIF(C2:C22,"&lt;0.385")</f>
        <v>0</v>
      </c>
      <c r="E26" s="13"/>
      <c r="H26" s="13" t="s">
        <v>28</v>
      </c>
      <c r="I26" s="13">
        <f>COUNTIF(C2:C22,"&lt;0.402")-COUNTIF(C2:C22,"&lt;0.385")</f>
        <v>0</v>
      </c>
      <c r="J26" s="15"/>
    </row>
    <row r="27" spans="3:13">
      <c r="C27" s="5" t="s">
        <v>29</v>
      </c>
      <c r="D27" s="5">
        <f>COUNTIF(C2:C22,"&lt;0.413")-COUNTIF(C2:C22,"&lt;0.399")</f>
        <v>0</v>
      </c>
      <c r="E27" s="5"/>
      <c r="H27" s="5" t="s">
        <v>30</v>
      </c>
      <c r="I27" s="5">
        <f>COUNTIF(C2:C22,"&lt;0.419")-COUNTIF(C2:C22,"&lt;0.402")</f>
        <v>0</v>
      </c>
      <c r="J27" s="15">
        <v>0.04</v>
      </c>
      <c r="K27" s="14">
        <v>-20</v>
      </c>
      <c r="L27" s="14">
        <v>480</v>
      </c>
      <c r="M27" s="14">
        <v>24</v>
      </c>
    </row>
    <row r="28" s="14" customFormat="1" spans="3:13">
      <c r="C28" s="13" t="s">
        <v>31</v>
      </c>
      <c r="D28" s="13">
        <f>COUNTIF(C2:C22,"&lt;0.427")-COUNTIF(C2:C22,"&lt;0.413")</f>
        <v>0</v>
      </c>
      <c r="E28" s="13">
        <v>3</v>
      </c>
      <c r="F28" s="13">
        <v>2</v>
      </c>
      <c r="H28" s="13" t="s">
        <v>32</v>
      </c>
      <c r="I28" s="13">
        <f>COUNTIF(C2:C22,"&lt;0.436")-COUNTIF(C2:C22,"&lt;0.419")</f>
        <v>0</v>
      </c>
      <c r="J28" s="15">
        <v>0.08</v>
      </c>
      <c r="K28" s="14">
        <v>-40</v>
      </c>
      <c r="L28" s="14">
        <v>460</v>
      </c>
      <c r="M28" s="14">
        <v>23</v>
      </c>
    </row>
    <row r="29" s="14" customFormat="1" spans="3:13">
      <c r="C29" s="13" t="s">
        <v>33</v>
      </c>
      <c r="D29" s="13">
        <f>COUNTIF(C2:C22,"&lt;0.441")-COUNTIF(C2:C22,"&lt;0.427")</f>
        <v>0</v>
      </c>
      <c r="E29" s="13">
        <v>5</v>
      </c>
      <c r="F29" s="13">
        <v>5</v>
      </c>
      <c r="H29" s="13" t="s">
        <v>34</v>
      </c>
      <c r="I29" s="13">
        <f>COUNTIF(C2:C22,"&lt;0.453")-COUNTIF(C2:C22,"&lt;0.436")</f>
        <v>0</v>
      </c>
      <c r="J29" s="15">
        <v>0.12</v>
      </c>
      <c r="K29" s="14">
        <v>-60</v>
      </c>
      <c r="L29" s="14">
        <v>440</v>
      </c>
      <c r="M29" s="14">
        <v>22</v>
      </c>
    </row>
    <row r="30" s="14" customFormat="1" spans="3:13">
      <c r="C30" s="13" t="s">
        <v>35</v>
      </c>
      <c r="D30" s="13">
        <f>COUNTIF(C2:C22,"&lt;0.455")-COUNTIF(C2:C22,"&lt;0.441")</f>
        <v>0</v>
      </c>
      <c r="E30" s="13">
        <v>9</v>
      </c>
      <c r="F30" s="13">
        <v>7</v>
      </c>
      <c r="H30" s="13" t="s">
        <v>36</v>
      </c>
      <c r="I30" s="13">
        <f>COUNTIF(C2:C22,"&lt;0.47")-COUNTIF(C2:C22,"&lt;0.453")</f>
        <v>0</v>
      </c>
      <c r="J30" s="15">
        <v>0.16</v>
      </c>
      <c r="K30" s="18">
        <v>-80</v>
      </c>
      <c r="L30" s="18">
        <v>420</v>
      </c>
      <c r="M30" s="14">
        <v>21</v>
      </c>
    </row>
    <row r="31" s="14" customFormat="1" spans="3:9">
      <c r="C31" s="13" t="s">
        <v>37</v>
      </c>
      <c r="D31" s="13">
        <f>COUNTIF(C2:C22,"&lt;0.469")-COUNTIF(C2:C22,"&lt;0.455")</f>
        <v>0</v>
      </c>
      <c r="E31" s="13">
        <v>5</v>
      </c>
      <c r="F31" s="13">
        <v>5</v>
      </c>
      <c r="H31" s="13" t="s">
        <v>38</v>
      </c>
      <c r="I31" s="13">
        <f>COUNTIF(C2:C22,"&lt;0.487")-COUNTIF(C2:C22,"&lt;0.47")</f>
        <v>0</v>
      </c>
    </row>
    <row r="32" s="14" customFormat="1" spans="3:9">
      <c r="C32" s="13" t="s">
        <v>39</v>
      </c>
      <c r="D32" s="13">
        <f>COUNTIF(C2:C22,"&lt;0.483")-COUNTIF(C2:C22,"&lt;0.469")</f>
        <v>0</v>
      </c>
      <c r="E32" s="13">
        <v>3</v>
      </c>
      <c r="F32" s="13">
        <v>2</v>
      </c>
      <c r="H32" s="13" t="s">
        <v>40</v>
      </c>
      <c r="I32" s="13">
        <f>COUNTIF(C2:C22,"&lt;0.504")-COUNTIF(C2:C22,"&lt;0.487")</f>
        <v>0</v>
      </c>
    </row>
    <row r="33" spans="3:11">
      <c r="C33" s="5" t="s">
        <v>41</v>
      </c>
      <c r="D33" s="5">
        <f>COUNTIF(C2:C22,"&lt;0.497")-COUNTIF(C2:C22,"&lt;0.483")</f>
        <v>0</v>
      </c>
      <c r="E33" s="5"/>
      <c r="H33" s="5" t="s">
        <v>42</v>
      </c>
      <c r="I33" s="5">
        <f>COUNTIF(C2:C22,"&lt;0.521")-COUNTIF(C2:C22,"&lt;0.504")</f>
        <v>0</v>
      </c>
      <c r="J33" s="5">
        <v>0.57</v>
      </c>
      <c r="K33" s="5">
        <v>0.041</v>
      </c>
    </row>
    <row r="34" spans="3:11">
      <c r="C34" s="5" t="s">
        <v>43</v>
      </c>
      <c r="D34" s="5">
        <f>COUNTIF(C2:C22,"&lt;0.511")-COUNTIF(C2:C22,"&lt;0.497")</f>
        <v>0</v>
      </c>
      <c r="E34" s="5"/>
      <c r="H34" s="5" t="s">
        <v>44</v>
      </c>
      <c r="I34" s="5">
        <f>COUNTIF(C2:C22,"&lt;0.538")-COUNTIF(C2:C22,"&lt;0.521")</f>
        <v>0</v>
      </c>
      <c r="J34" s="5">
        <v>0.725</v>
      </c>
      <c r="K34" s="5">
        <v>0.076</v>
      </c>
    </row>
    <row r="35" spans="3:11">
      <c r="C35" s="5" t="s">
        <v>45</v>
      </c>
      <c r="D35" s="5">
        <f>COUNTIF(C2:C22,"&lt;0.525")-COUNTIF(C2:C22,"&lt;0.511")</f>
        <v>0</v>
      </c>
      <c r="E35" s="5"/>
      <c r="H35" s="5" t="s">
        <v>46</v>
      </c>
      <c r="I35" s="5">
        <f>COUNTIF(C2:C22,"&lt;0.555")-COUNTIF(C2:C22,"&lt;0.538")</f>
        <v>0</v>
      </c>
      <c r="J35" s="5">
        <v>0.801</v>
      </c>
      <c r="K35" s="5">
        <v>0.094</v>
      </c>
    </row>
    <row r="36" spans="3:9">
      <c r="C36" s="5" t="s">
        <v>47</v>
      </c>
      <c r="D36" s="5">
        <f>COUNTIF(C2:C22,"&lt;0.539")-COUNTIF(C2:C22,"&lt;0.525")</f>
        <v>0</v>
      </c>
      <c r="E36" s="5"/>
      <c r="H36" s="5" t="s">
        <v>48</v>
      </c>
      <c r="I36" s="5">
        <f>COUNTIF(C2:C22,"&lt;0.572")-COUNTIF(C2:C22,"&lt;0.555")</f>
        <v>0</v>
      </c>
    </row>
    <row r="37" spans="3:9">
      <c r="C37" s="5" t="s">
        <v>49</v>
      </c>
      <c r="D37" s="5">
        <f>COUNTIF(C2:C23,"&lt;0.553")-COUNTIF(C2:C23,"&lt;0.539")</f>
        <v>0</v>
      </c>
      <c r="H37" s="5" t="s">
        <v>50</v>
      </c>
      <c r="I37" s="5">
        <f>COUNTIF(C2:C22,"&lt;0.589")-COUNTIF(C2:C22,"&lt;0.572")</f>
        <v>0</v>
      </c>
    </row>
    <row r="38" spans="3:9">
      <c r="C38" s="5" t="s">
        <v>51</v>
      </c>
      <c r="D38" s="5">
        <f>COUNTIF(C2:C23,"&lt;0.567")-COUNTIF(C2:C23,"&lt;0.553")</f>
        <v>0</v>
      </c>
      <c r="H38" s="5" t="s">
        <v>52</v>
      </c>
      <c r="I38" s="5">
        <f>COUNTIF(C2:C22,"&lt;0.606")-COUNTIF(C2:C22,"&lt;0.589")</f>
        <v>0</v>
      </c>
    </row>
    <row r="39" s="3" customFormat="1" spans="3:9">
      <c r="C39" s="16" t="s">
        <v>53</v>
      </c>
      <c r="D39" s="16">
        <f>COUNTIF(C2:C23,"&lt;0.581")-COUNTIF(C2:C23,"&lt;0.567")</f>
        <v>0</v>
      </c>
      <c r="H39" s="16" t="s">
        <v>54</v>
      </c>
      <c r="I39" s="16">
        <f>COUNTIF(C2:C22,"&lt;0.623")-COUNTIF(C2:C22,"&lt;0.606")</f>
        <v>0</v>
      </c>
    </row>
    <row r="40" spans="3:9">
      <c r="C40" s="5" t="s">
        <v>55</v>
      </c>
      <c r="D40" s="5">
        <f>COUNTIF(C2:C23,"&lt;0.595")-COUNTIF(C2:C23,"&lt;0.581")</f>
        <v>0</v>
      </c>
      <c r="H40" s="5" t="s">
        <v>56</v>
      </c>
      <c r="I40" s="5">
        <f>COUNTIF(C2:C22,"&lt;0.64")-COUNTIF(C2:C22,"&lt;0.623")</f>
        <v>1</v>
      </c>
    </row>
    <row r="41" spans="3:9">
      <c r="C41" s="5" t="s">
        <v>57</v>
      </c>
      <c r="D41" s="5">
        <f>COUNTIF(C2:C23,"&lt;0.609")-COUNTIF(C2:C23,"&lt;0.595")</f>
        <v>0</v>
      </c>
      <c r="H41" s="5" t="s">
        <v>58</v>
      </c>
      <c r="I41" s="5">
        <f>COUNTIF(C2:C22,"&lt;0.657")-COUNTIF(C2:C22,"&lt;0.64")</f>
        <v>1</v>
      </c>
    </row>
    <row r="42" spans="3:9">
      <c r="C42" s="5" t="s">
        <v>59</v>
      </c>
      <c r="D42" s="5">
        <f>COUNTIF(C2:C23,"&lt;0.623")-COUNTIF(C2:C23,"&lt;0.609")</f>
        <v>0</v>
      </c>
      <c r="H42" s="5" t="s">
        <v>60</v>
      </c>
      <c r="I42" s="5">
        <f>COUNTIF(C2:C22,"&lt;0.674")-COUNTIF(C2:C22,"&lt;0.657")</f>
        <v>1</v>
      </c>
    </row>
    <row r="43" spans="3:9">
      <c r="C43" s="5" t="s">
        <v>61</v>
      </c>
      <c r="D43" s="5">
        <f>COUNTIF(C2:C23,"&lt;0.637")-COUNTIF(C2:C23,"&lt;0.623")</f>
        <v>1</v>
      </c>
      <c r="H43" s="5" t="s">
        <v>62</v>
      </c>
      <c r="I43" s="5">
        <f>COUNTIF(C2:C22,"&lt;0.691")-COUNTIF(C2:C22,"&lt;0.674")</f>
        <v>1</v>
      </c>
    </row>
    <row r="44" spans="3:9">
      <c r="C44" s="5" t="s">
        <v>63</v>
      </c>
      <c r="D44" s="5">
        <f>COUNTIF(C2:C23,"&lt;0.651")-COUNTIF(C2:C23,"&lt;0.637")</f>
        <v>0</v>
      </c>
      <c r="H44" s="5" t="s">
        <v>64</v>
      </c>
      <c r="I44" s="5">
        <f>COUNTIF(C2:C22,"&lt;0.708")-COUNTIF(C2:C22,"&lt;0.691")</f>
        <v>1</v>
      </c>
    </row>
    <row r="45" spans="3:9">
      <c r="C45" s="5" t="s">
        <v>65</v>
      </c>
      <c r="D45" s="5">
        <f>COUNTIF(C2:C23,"&lt;0.665")-COUNTIF(C2:C23,"&lt;0.651")</f>
        <v>2</v>
      </c>
      <c r="H45" s="5" t="s">
        <v>66</v>
      </c>
      <c r="I45" s="5">
        <f>COUNTIF(C2:C22,"&lt;0.725")-COUNTIF(C2:C22,"&lt;0.708")</f>
        <v>1</v>
      </c>
    </row>
    <row r="46" spans="3:9">
      <c r="C46" s="5" t="s">
        <v>67</v>
      </c>
      <c r="D46" s="5">
        <f>COUNTIF(C2:C23,"&lt;0.679")-COUNTIF(C2:C23,"&lt;0.665")</f>
        <v>0</v>
      </c>
      <c r="H46" s="5" t="s">
        <v>68</v>
      </c>
      <c r="I46" s="5">
        <f>COUNTIF(C2:C22,"&lt;0.742")-COUNTIF(C2:C22,"&lt;0.725")</f>
        <v>1</v>
      </c>
    </row>
    <row r="47" spans="3:9">
      <c r="C47" s="5" t="s">
        <v>69</v>
      </c>
      <c r="D47" s="5">
        <f>COUNTIF(C2:C23,"&lt;0.693")-COUNTIF(C2:C23,"&lt;0.679")</f>
        <v>1</v>
      </c>
      <c r="H47" s="5" t="s">
        <v>70</v>
      </c>
      <c r="I47" s="5">
        <f>COUNTIF(C2:C22,"&lt;0.759")-COUNTIF(C2:C22,"&lt;0.742")</f>
        <v>1</v>
      </c>
    </row>
    <row r="48" spans="3:9">
      <c r="C48" s="5" t="s">
        <v>71</v>
      </c>
      <c r="D48" s="5">
        <f>COUNTIF(C2:C23,"&lt;0.707")-COUNTIF(C2:C23,"&lt;0.693")</f>
        <v>1</v>
      </c>
      <c r="H48" s="5" t="s">
        <v>72</v>
      </c>
      <c r="I48" s="5">
        <f>COUNTIF(C2:C22,"&lt;0.776")-COUNTIF(C2:C22,"&lt;0.759")</f>
        <v>1</v>
      </c>
    </row>
    <row r="49" spans="3:9">
      <c r="C49" s="5" t="s">
        <v>73</v>
      </c>
      <c r="D49" s="5">
        <f>COUNTIF(C2:C23,"&lt;0.721")-COUNTIF(C2:C23,"&lt;0.707")</f>
        <v>1</v>
      </c>
      <c r="H49" s="5" t="s">
        <v>74</v>
      </c>
      <c r="I49" s="5">
        <f>COUNTIF(C2:C22,"&lt;0.793")-COUNTIF(C2:C22,"&lt;0.776")</f>
        <v>1</v>
      </c>
    </row>
    <row r="50" s="4" customFormat="1" spans="3:9">
      <c r="C50" s="17" t="s">
        <v>75</v>
      </c>
      <c r="D50" s="17">
        <f>COUNTIF(C2:C23,"&lt;0.735")-COUNTIF(C2:C23,"&lt;0.721")</f>
        <v>1</v>
      </c>
      <c r="H50" s="17" t="s">
        <v>76</v>
      </c>
      <c r="I50" s="17">
        <f>COUNTIF(C2:C22,"&lt;0.81")-COUNTIF(C2:C22,"&lt;0.793")</f>
        <v>1</v>
      </c>
    </row>
    <row r="51" spans="3:9">
      <c r="C51" s="5" t="s">
        <v>77</v>
      </c>
      <c r="D51" s="5">
        <f>COUNTIF(C2:C23,"&lt;0.749")-COUNTIF(C2:C23,"&lt;0.735")</f>
        <v>1</v>
      </c>
      <c r="H51" s="5" t="s">
        <v>85</v>
      </c>
      <c r="I51" s="5">
        <f>COUNTIF(C2:C22,"&lt;0.827")-COUNTIF(C2:C22,"&lt;0.81")</f>
        <v>1</v>
      </c>
    </row>
    <row r="52" spans="3:9">
      <c r="C52" s="5" t="s">
        <v>78</v>
      </c>
      <c r="D52" s="5">
        <f>COUNTIF(C2:C23,"&lt;0.763")-COUNTIF(C2:C23,"&lt;0.749")</f>
        <v>0</v>
      </c>
      <c r="H52" s="5" t="s">
        <v>86</v>
      </c>
      <c r="I52" s="5">
        <f>COUNTIF(C2:C22,"&lt;0.844")-COUNTIF(C2:C22,"&lt;0.827")</f>
        <v>1</v>
      </c>
    </row>
    <row r="53" spans="3:9">
      <c r="C53" s="5" t="s">
        <v>79</v>
      </c>
      <c r="D53" s="5">
        <f>COUNTIF(C2:C23,"&lt;0.777")-COUNTIF(C2:C23,"&lt;0.763")</f>
        <v>1</v>
      </c>
      <c r="H53" s="5" t="s">
        <v>87</v>
      </c>
      <c r="I53" s="5">
        <f>COUNTIF(C2:C22,"&lt;0.861")-COUNTIF(C2:C22,"&lt;0.844")</f>
        <v>1</v>
      </c>
    </row>
    <row r="54" spans="3:9">
      <c r="C54" s="5" t="s">
        <v>80</v>
      </c>
      <c r="D54" s="5">
        <f>COUNTIF(C2:C23,"&lt;0.791")-COUNTIF(C2:C23,"&lt;0.777")</f>
        <v>1</v>
      </c>
      <c r="H54" s="5" t="s">
        <v>88</v>
      </c>
      <c r="I54" s="5">
        <f>COUNTIF(C2:C22,"&lt;0.878")-COUNTIF(C2:C22,"&lt;0.861")</f>
        <v>1</v>
      </c>
    </row>
    <row r="55" spans="3:9">
      <c r="C55" s="5" t="s">
        <v>81</v>
      </c>
      <c r="D55" s="5">
        <f>COUNTIF(C2:C23,"&lt;0.805")-COUNTIF(C2:C23,"&lt;0.791")</f>
        <v>1</v>
      </c>
      <c r="H55" s="5" t="s">
        <v>89</v>
      </c>
      <c r="I55" s="5">
        <f>COUNTIF(C2:C22,"&lt;0.895")-COUNTIF(C2:C22,"&lt;0.878")</f>
        <v>1</v>
      </c>
    </row>
    <row r="56" spans="3:9">
      <c r="C56" s="5" t="s">
        <v>82</v>
      </c>
      <c r="D56" s="5">
        <f>COUNTIF(C2:C23,"&lt;0.819")-COUNTIF(C2:C23,"&lt;0.805")</f>
        <v>2</v>
      </c>
      <c r="H56" s="5" t="s">
        <v>90</v>
      </c>
      <c r="I56" s="5">
        <f>COUNTIF(C2:C22,"&lt;0.912")-COUNTIF(C2:C22,"&lt;0.895")</f>
        <v>1</v>
      </c>
    </row>
    <row r="57" spans="3:9">
      <c r="C57" s="5" t="s">
        <v>83</v>
      </c>
      <c r="D57" s="5">
        <f>COUNTIF(C2:C23,"&lt;0.833")-COUNTIF(C2:C23,"&lt;0.819")</f>
        <v>1</v>
      </c>
      <c r="H57" s="5" t="s">
        <v>91</v>
      </c>
      <c r="I57" s="5">
        <f>COUNTIF(C2:C22,"&lt;0.929")-COUNTIF(C2:C22,"&lt;0.912")</f>
        <v>1</v>
      </c>
    </row>
    <row r="58" spans="3:9">
      <c r="C58" s="5" t="s">
        <v>84</v>
      </c>
      <c r="D58" s="5">
        <f>COUNTIF(C2:C22,"&lt;0.847")-COUNTIF(C2:C22,"&lt;0.833")</f>
        <v>0</v>
      </c>
      <c r="H58" s="5" t="s">
        <v>92</v>
      </c>
      <c r="I58" s="5">
        <f>COUNTIF(C2:C22,"&lt;0.946")-COUNTIF(C2:C22,"&lt;0.929")</f>
        <v>1</v>
      </c>
    </row>
    <row r="59" spans="8:9">
      <c r="H59" s="5" t="s">
        <v>93</v>
      </c>
      <c r="I59" s="5">
        <f>COUNTIF(C2:C22,"&lt;0.963")-COUNTIF(C2:C22,"&lt;0.946")</f>
        <v>1</v>
      </c>
    </row>
    <row r="60" spans="8:9">
      <c r="H60" s="5" t="s">
        <v>94</v>
      </c>
      <c r="I60" s="5">
        <f>COUNTIF(C2:C22,"&lt;0.98")-COUNTIF(C2:C22,"&lt;0.963")</f>
        <v>1</v>
      </c>
    </row>
    <row r="61" s="3" customFormat="1" spans="8:9">
      <c r="H61" s="16" t="s">
        <v>95</v>
      </c>
      <c r="I61" s="16">
        <f>COUNTIF(C2:C22,"&lt;0.997")-COUNTIF(C2:C22,"&lt;0.98")</f>
        <v>0</v>
      </c>
    </row>
  </sheetData>
  <pageMargins left="0.75" right="0.75" top="1" bottom="1" header="0.5" footer="0.5"/>
  <headerFooter/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4"/>
  <sheetViews>
    <sheetView topLeftCell="A19" workbookViewId="0">
      <selection activeCell="H41" sqref="H41:I64"/>
    </sheetView>
  </sheetViews>
  <sheetFormatPr defaultColWidth="9" defaultRowHeight="13.5"/>
  <cols>
    <col min="3" max="4" width="16.375" customWidth="1"/>
    <col min="8" max="9" width="18.375" customWidth="1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="14" customFormat="1" spans="1:14">
      <c r="A2" s="19">
        <v>69</v>
      </c>
      <c r="B2" s="20">
        <v>69</v>
      </c>
      <c r="C2" s="20">
        <v>0.590951204299927</v>
      </c>
      <c r="D2" s="20">
        <v>0.0433201789855957</v>
      </c>
      <c r="E2" s="20">
        <v>10</v>
      </c>
      <c r="F2" s="20">
        <v>6</v>
      </c>
      <c r="G2" s="20">
        <v>0</v>
      </c>
      <c r="H2" s="20">
        <v>4</v>
      </c>
      <c r="I2" s="20">
        <v>1</v>
      </c>
      <c r="J2" s="20">
        <v>0.625</v>
      </c>
      <c r="K2" s="20">
        <v>0.769230769230769</v>
      </c>
      <c r="L2" s="20">
        <v>0.6</v>
      </c>
      <c r="M2" s="20">
        <v>0.4</v>
      </c>
      <c r="N2" s="20">
        <v>0.7</v>
      </c>
    </row>
    <row r="3" spans="1:14">
      <c r="A3" s="6">
        <v>19</v>
      </c>
      <c r="B3" s="7">
        <v>19</v>
      </c>
      <c r="C3" s="7">
        <v>0.606020212173462</v>
      </c>
      <c r="D3" s="7">
        <v>0.0171260833740234</v>
      </c>
      <c r="E3" s="7">
        <v>10</v>
      </c>
      <c r="F3" s="7">
        <v>5</v>
      </c>
      <c r="G3" s="7">
        <v>0</v>
      </c>
      <c r="H3" s="7">
        <v>5</v>
      </c>
      <c r="I3" s="7">
        <v>1</v>
      </c>
      <c r="J3" s="7">
        <v>0.666666666666667</v>
      </c>
      <c r="K3" s="7">
        <v>0.8</v>
      </c>
      <c r="L3" s="7">
        <v>0.5</v>
      </c>
      <c r="M3" s="7">
        <v>0.5</v>
      </c>
      <c r="N3" s="7">
        <v>0.75</v>
      </c>
    </row>
    <row r="4" s="3" customFormat="1" spans="1:14">
      <c r="A4" s="22">
        <v>62</v>
      </c>
      <c r="B4" s="23">
        <v>62</v>
      </c>
      <c r="C4" s="23">
        <v>0.626335144042969</v>
      </c>
      <c r="D4" s="23">
        <v>0.0125883817672729</v>
      </c>
      <c r="E4" s="23">
        <v>10</v>
      </c>
      <c r="F4" s="23">
        <v>8</v>
      </c>
      <c r="G4" s="23">
        <v>0</v>
      </c>
      <c r="H4" s="23">
        <v>2</v>
      </c>
      <c r="I4" s="23">
        <v>1</v>
      </c>
      <c r="J4" s="23">
        <v>0.555555555555556</v>
      </c>
      <c r="K4" s="23">
        <v>0.714285714285714</v>
      </c>
      <c r="L4" s="23">
        <v>0.8</v>
      </c>
      <c r="M4" s="23">
        <v>0.2</v>
      </c>
      <c r="N4" s="23">
        <v>0.6</v>
      </c>
    </row>
    <row r="5" s="1" customFormat="1" spans="1:14">
      <c r="A5" s="8">
        <v>3</v>
      </c>
      <c r="B5" s="9">
        <v>3</v>
      </c>
      <c r="C5" s="9">
        <v>0.65697968006134</v>
      </c>
      <c r="D5" s="9">
        <v>0.0191965103149414</v>
      </c>
      <c r="E5" s="9">
        <v>10</v>
      </c>
      <c r="F5" s="9">
        <v>6</v>
      </c>
      <c r="G5" s="9">
        <v>0</v>
      </c>
      <c r="H5" s="9">
        <v>4</v>
      </c>
      <c r="I5" s="9">
        <v>1</v>
      </c>
      <c r="J5" s="9">
        <v>0.625</v>
      </c>
      <c r="K5" s="9">
        <v>0.769230769230769</v>
      </c>
      <c r="L5" s="9">
        <v>0.6</v>
      </c>
      <c r="M5" s="9">
        <v>0.4</v>
      </c>
      <c r="N5" s="9">
        <v>0.7</v>
      </c>
    </row>
    <row r="6" spans="1:14">
      <c r="A6" s="6">
        <v>31</v>
      </c>
      <c r="B6" s="7">
        <v>31</v>
      </c>
      <c r="C6" s="7">
        <v>0.662692546844482</v>
      </c>
      <c r="D6" s="7">
        <v>0.0293089151382446</v>
      </c>
      <c r="E6" s="7">
        <v>10</v>
      </c>
      <c r="F6" s="7">
        <v>6</v>
      </c>
      <c r="G6" s="7">
        <v>0</v>
      </c>
      <c r="H6" s="7">
        <v>4</v>
      </c>
      <c r="I6" s="7">
        <v>1</v>
      </c>
      <c r="J6" s="7">
        <v>0.625</v>
      </c>
      <c r="K6" s="7">
        <v>0.769230769230769</v>
      </c>
      <c r="L6" s="7">
        <v>0.6</v>
      </c>
      <c r="M6" s="7">
        <v>0.4</v>
      </c>
      <c r="N6" s="7">
        <v>0.7</v>
      </c>
    </row>
    <row r="7" s="1" customFormat="1" spans="1:14">
      <c r="A7" s="8">
        <v>82</v>
      </c>
      <c r="B7" s="9">
        <v>82</v>
      </c>
      <c r="C7" s="9">
        <v>0.690748572349548</v>
      </c>
      <c r="D7" s="9">
        <v>0.116026639938355</v>
      </c>
      <c r="E7" s="9">
        <v>10</v>
      </c>
      <c r="F7" s="9">
        <v>3</v>
      </c>
      <c r="G7" s="9">
        <v>0</v>
      </c>
      <c r="H7" s="9">
        <v>7</v>
      </c>
      <c r="I7" s="9">
        <v>1</v>
      </c>
      <c r="J7" s="9">
        <v>0.769230769230769</v>
      </c>
      <c r="K7" s="9">
        <v>0.869565217391304</v>
      </c>
      <c r="L7" s="9">
        <v>0.3</v>
      </c>
      <c r="M7" s="9">
        <v>0.7</v>
      </c>
      <c r="N7" s="9">
        <v>0.85</v>
      </c>
    </row>
    <row r="8" s="1" customFormat="1" spans="1:14">
      <c r="A8" s="8">
        <v>68</v>
      </c>
      <c r="B8" s="9">
        <v>68</v>
      </c>
      <c r="C8" s="9">
        <v>0.707603454589844</v>
      </c>
      <c r="D8" s="9">
        <v>0.0820735692977905</v>
      </c>
      <c r="E8" s="9">
        <v>10</v>
      </c>
      <c r="F8" s="9">
        <v>7</v>
      </c>
      <c r="G8" s="9">
        <v>0</v>
      </c>
      <c r="H8" s="9">
        <v>3</v>
      </c>
      <c r="I8" s="9">
        <v>1</v>
      </c>
      <c r="J8" s="9">
        <v>0.588235294117647</v>
      </c>
      <c r="K8" s="9">
        <v>0.740740740740741</v>
      </c>
      <c r="L8" s="9">
        <v>0.7</v>
      </c>
      <c r="M8" s="9">
        <v>0.3</v>
      </c>
      <c r="N8" s="9">
        <v>0.65</v>
      </c>
    </row>
    <row r="9" s="3" customFormat="1" spans="1:14">
      <c r="A9" s="22">
        <v>84</v>
      </c>
      <c r="B9" s="23">
        <v>84</v>
      </c>
      <c r="C9" s="23">
        <v>0.710006833076477</v>
      </c>
      <c r="D9" s="23">
        <v>0.00908374786376953</v>
      </c>
      <c r="E9" s="23">
        <v>10</v>
      </c>
      <c r="F9" s="23">
        <v>5</v>
      </c>
      <c r="G9" s="23">
        <v>0</v>
      </c>
      <c r="H9" s="23">
        <v>5</v>
      </c>
      <c r="I9" s="23">
        <v>1</v>
      </c>
      <c r="J9" s="23">
        <v>0.666666666666667</v>
      </c>
      <c r="K9" s="23">
        <v>0.8</v>
      </c>
      <c r="L9" s="23">
        <v>0.5</v>
      </c>
      <c r="M9" s="23">
        <v>0.5</v>
      </c>
      <c r="N9" s="23">
        <v>0.75</v>
      </c>
    </row>
    <row r="10" s="2" customFormat="1" spans="1:14">
      <c r="A10" s="10">
        <v>67</v>
      </c>
      <c r="B10" s="11">
        <v>67</v>
      </c>
      <c r="C10" s="11">
        <v>0.726960897445679</v>
      </c>
      <c r="D10" s="11">
        <v>0.0244230031967163</v>
      </c>
      <c r="E10" s="11">
        <v>10</v>
      </c>
      <c r="F10" s="11">
        <v>7</v>
      </c>
      <c r="G10" s="11">
        <v>0</v>
      </c>
      <c r="H10" s="11">
        <v>3</v>
      </c>
      <c r="I10" s="11">
        <v>1</v>
      </c>
      <c r="J10" s="11">
        <v>0.588235294117647</v>
      </c>
      <c r="K10" s="11">
        <v>0.740740740740741</v>
      </c>
      <c r="L10" s="11">
        <v>0.7</v>
      </c>
      <c r="M10" s="11">
        <v>0.3</v>
      </c>
      <c r="N10" s="11">
        <v>0.65</v>
      </c>
    </row>
    <row r="11" customFormat="1" spans="1:14">
      <c r="A11" s="6">
        <v>51</v>
      </c>
      <c r="B11" s="7">
        <v>51</v>
      </c>
      <c r="C11" s="7">
        <v>0.744209051132202</v>
      </c>
      <c r="D11" s="7">
        <v>0.144469022750854</v>
      </c>
      <c r="E11" s="7">
        <v>10</v>
      </c>
      <c r="F11" s="7">
        <v>6</v>
      </c>
      <c r="G11" s="7">
        <v>0</v>
      </c>
      <c r="H11" s="7">
        <v>4</v>
      </c>
      <c r="I11" s="7">
        <v>1</v>
      </c>
      <c r="J11" s="7">
        <v>0.625</v>
      </c>
      <c r="K11" s="7">
        <v>0.769230769230769</v>
      </c>
      <c r="L11" s="7">
        <v>0.6</v>
      </c>
      <c r="M11" s="7">
        <v>0.4</v>
      </c>
      <c r="N11" s="7">
        <v>0.7</v>
      </c>
    </row>
    <row r="12" s="1" customFormat="1" spans="1:14">
      <c r="A12" s="8">
        <v>52</v>
      </c>
      <c r="B12" s="9">
        <v>52</v>
      </c>
      <c r="C12" s="9">
        <v>0.76999843120575</v>
      </c>
      <c r="D12" s="9">
        <v>0.212963461875915</v>
      </c>
      <c r="E12" s="9">
        <v>10</v>
      </c>
      <c r="F12" s="9">
        <v>6</v>
      </c>
      <c r="G12" s="9">
        <v>0</v>
      </c>
      <c r="H12" s="9">
        <v>4</v>
      </c>
      <c r="I12" s="9">
        <v>1</v>
      </c>
      <c r="J12" s="9">
        <v>0.625</v>
      </c>
      <c r="K12" s="9">
        <v>0.769230769230769</v>
      </c>
      <c r="L12" s="9">
        <v>0.6</v>
      </c>
      <c r="M12" s="9">
        <v>0.4</v>
      </c>
      <c r="N12" s="9">
        <v>0.7</v>
      </c>
    </row>
    <row r="13" customFormat="1" spans="1:14">
      <c r="A13" s="6">
        <v>49</v>
      </c>
      <c r="B13" s="7">
        <v>49</v>
      </c>
      <c r="C13" s="7">
        <v>0.783710598945618</v>
      </c>
      <c r="D13" s="7">
        <v>0.189907193183899</v>
      </c>
      <c r="E13" s="7">
        <v>10</v>
      </c>
      <c r="F13" s="7">
        <v>6</v>
      </c>
      <c r="G13" s="7">
        <v>0</v>
      </c>
      <c r="H13" s="7">
        <v>4</v>
      </c>
      <c r="I13" s="7">
        <v>1</v>
      </c>
      <c r="J13" s="7">
        <v>0.625</v>
      </c>
      <c r="K13" s="7">
        <v>0.769230769230769</v>
      </c>
      <c r="L13" s="7">
        <v>0.6</v>
      </c>
      <c r="M13" s="7">
        <v>0.4</v>
      </c>
      <c r="N13" s="7">
        <v>0.7</v>
      </c>
    </row>
    <row r="14" s="1" customFormat="1" spans="1:14">
      <c r="A14" s="8">
        <v>90</v>
      </c>
      <c r="B14" s="9">
        <v>90</v>
      </c>
      <c r="C14" s="9">
        <v>0.805208325386047</v>
      </c>
      <c r="D14" s="9">
        <v>0.158805131912231</v>
      </c>
      <c r="E14" s="9">
        <v>9</v>
      </c>
      <c r="F14" s="9">
        <v>7</v>
      </c>
      <c r="G14" s="9">
        <v>1</v>
      </c>
      <c r="H14" s="9">
        <v>3</v>
      </c>
      <c r="I14" s="9">
        <v>0.9</v>
      </c>
      <c r="J14" s="9">
        <v>0.5625</v>
      </c>
      <c r="K14" s="9">
        <v>0.692307692307692</v>
      </c>
      <c r="L14" s="9">
        <v>0.7</v>
      </c>
      <c r="M14" s="9">
        <v>0.2</v>
      </c>
      <c r="N14" s="9">
        <v>0.6</v>
      </c>
    </row>
    <row r="15" s="14" customFormat="1" spans="1:14">
      <c r="A15" s="19">
        <v>26</v>
      </c>
      <c r="B15" s="20">
        <v>26</v>
      </c>
      <c r="C15" s="20">
        <v>0.814105629920959</v>
      </c>
      <c r="D15" s="20">
        <v>0.123190999031067</v>
      </c>
      <c r="E15" s="20">
        <v>10</v>
      </c>
      <c r="F15" s="20">
        <v>9</v>
      </c>
      <c r="G15" s="20">
        <v>0</v>
      </c>
      <c r="H15" s="20">
        <v>1</v>
      </c>
      <c r="I15" s="20">
        <v>1</v>
      </c>
      <c r="J15" s="20">
        <v>0.526315789473684</v>
      </c>
      <c r="K15" s="20">
        <v>0.689655172413793</v>
      </c>
      <c r="L15" s="20">
        <v>0.9</v>
      </c>
      <c r="M15" s="20">
        <v>0.1</v>
      </c>
      <c r="N15" s="20">
        <v>0.55</v>
      </c>
    </row>
    <row r="16" customFormat="1" spans="1:14">
      <c r="A16" s="6">
        <v>76</v>
      </c>
      <c r="B16" s="7">
        <v>76</v>
      </c>
      <c r="C16" s="7">
        <v>0.827271580696106</v>
      </c>
      <c r="D16" s="7">
        <v>0.122797250747681</v>
      </c>
      <c r="E16" s="7">
        <v>10</v>
      </c>
      <c r="F16" s="7">
        <v>5</v>
      </c>
      <c r="G16" s="7">
        <v>0</v>
      </c>
      <c r="H16" s="7">
        <v>5</v>
      </c>
      <c r="I16" s="7">
        <v>1</v>
      </c>
      <c r="J16" s="7">
        <v>0.666666666666667</v>
      </c>
      <c r="K16" s="7">
        <v>0.8</v>
      </c>
      <c r="L16" s="7">
        <v>0.5</v>
      </c>
      <c r="M16" s="7">
        <v>0.5</v>
      </c>
      <c r="N16" s="7">
        <v>0.75</v>
      </c>
    </row>
    <row r="17" s="14" customFormat="1" spans="1:14">
      <c r="A17" s="19">
        <v>36</v>
      </c>
      <c r="B17" s="20">
        <v>36</v>
      </c>
      <c r="C17" s="20">
        <v>0.845277667045593</v>
      </c>
      <c r="D17" s="20">
        <v>0.0597842931747437</v>
      </c>
      <c r="E17" s="20">
        <v>10</v>
      </c>
      <c r="F17" s="20">
        <v>8</v>
      </c>
      <c r="G17" s="20">
        <v>0</v>
      </c>
      <c r="H17" s="20">
        <v>2</v>
      </c>
      <c r="I17" s="20">
        <v>1</v>
      </c>
      <c r="J17" s="20">
        <v>0.555555555555556</v>
      </c>
      <c r="K17" s="20">
        <v>0.714285714285714</v>
      </c>
      <c r="L17" s="20">
        <v>0.8</v>
      </c>
      <c r="M17" s="20">
        <v>0.2</v>
      </c>
      <c r="N17" s="20">
        <v>0.6</v>
      </c>
    </row>
    <row r="18" s="2" customFormat="1" spans="1:14">
      <c r="A18" s="10">
        <v>99</v>
      </c>
      <c r="B18" s="11">
        <v>99</v>
      </c>
      <c r="C18" s="11">
        <v>0.862016797065735</v>
      </c>
      <c r="D18" s="11">
        <v>0.0384888648986816</v>
      </c>
      <c r="E18" s="11">
        <v>10</v>
      </c>
      <c r="F18" s="11">
        <v>5</v>
      </c>
      <c r="G18" s="11">
        <v>0</v>
      </c>
      <c r="H18" s="11">
        <v>5</v>
      </c>
      <c r="I18" s="11">
        <v>1</v>
      </c>
      <c r="J18" s="11">
        <v>0.666666666666667</v>
      </c>
      <c r="K18" s="11">
        <v>0.8</v>
      </c>
      <c r="L18" s="11">
        <v>0.5</v>
      </c>
      <c r="M18" s="11">
        <v>0.5</v>
      </c>
      <c r="N18" s="11">
        <v>0.75</v>
      </c>
    </row>
    <row r="19" customFormat="1" spans="1:14">
      <c r="A19" s="6">
        <v>63</v>
      </c>
      <c r="B19" s="7">
        <v>63</v>
      </c>
      <c r="C19" s="7">
        <v>0.882025837898254</v>
      </c>
      <c r="D19" s="7">
        <v>0.179218649864197</v>
      </c>
      <c r="E19" s="7">
        <v>10</v>
      </c>
      <c r="F19" s="7">
        <v>8</v>
      </c>
      <c r="G19" s="7">
        <v>0</v>
      </c>
      <c r="H19" s="7">
        <v>2</v>
      </c>
      <c r="I19" s="7">
        <v>1</v>
      </c>
      <c r="J19" s="7">
        <v>0.555555555555556</v>
      </c>
      <c r="K19" s="7">
        <v>0.714285714285714</v>
      </c>
      <c r="L19" s="7">
        <v>0.8</v>
      </c>
      <c r="M19" s="7">
        <v>0.2</v>
      </c>
      <c r="N19" s="7">
        <v>0.6</v>
      </c>
    </row>
    <row r="20" s="1" customFormat="1" spans="1:14">
      <c r="A20" s="8">
        <v>80</v>
      </c>
      <c r="B20" s="9">
        <v>80</v>
      </c>
      <c r="C20" s="9">
        <v>0.909982204437256</v>
      </c>
      <c r="D20" s="9">
        <v>0.198383212089539</v>
      </c>
      <c r="E20" s="9">
        <v>10</v>
      </c>
      <c r="F20" s="9">
        <v>9</v>
      </c>
      <c r="G20" s="9">
        <v>0</v>
      </c>
      <c r="H20" s="9">
        <v>1</v>
      </c>
      <c r="I20" s="9">
        <v>1</v>
      </c>
      <c r="J20" s="9">
        <v>0.526315789473684</v>
      </c>
      <c r="K20" s="9">
        <v>0.689655172413793</v>
      </c>
      <c r="L20" s="9">
        <v>0.9</v>
      </c>
      <c r="M20" s="9">
        <v>0.1</v>
      </c>
      <c r="N20" s="9">
        <v>0.55</v>
      </c>
    </row>
    <row r="21" s="2" customFormat="1" spans="1:14">
      <c r="A21" s="10">
        <v>30</v>
      </c>
      <c r="B21" s="11">
        <v>30</v>
      </c>
      <c r="C21" s="11">
        <v>0.924483895301819</v>
      </c>
      <c r="D21" s="11">
        <v>0.00849044322967529</v>
      </c>
      <c r="E21" s="11">
        <v>10</v>
      </c>
      <c r="F21" s="11">
        <v>8</v>
      </c>
      <c r="G21" s="11">
        <v>0</v>
      </c>
      <c r="H21" s="11">
        <v>2</v>
      </c>
      <c r="I21" s="11">
        <v>1</v>
      </c>
      <c r="J21" s="11">
        <v>0.555555555555556</v>
      </c>
      <c r="K21" s="11">
        <v>0.714285714285714</v>
      </c>
      <c r="L21" s="11">
        <v>0.8</v>
      </c>
      <c r="M21" s="11">
        <v>0.2</v>
      </c>
      <c r="N21" s="11">
        <v>0.6</v>
      </c>
    </row>
    <row r="22" s="21" customFormat="1" spans="1:14">
      <c r="A22" s="24">
        <v>10</v>
      </c>
      <c r="B22" s="25">
        <v>10</v>
      </c>
      <c r="C22" s="25">
        <v>0.942210555076599</v>
      </c>
      <c r="D22" s="25">
        <v>0.160889387130737</v>
      </c>
      <c r="E22" s="25">
        <v>10</v>
      </c>
      <c r="F22" s="25">
        <v>4</v>
      </c>
      <c r="G22" s="25">
        <v>0</v>
      </c>
      <c r="H22" s="25">
        <v>6</v>
      </c>
      <c r="I22" s="25">
        <v>1</v>
      </c>
      <c r="J22" s="25">
        <v>0.714285714285714</v>
      </c>
      <c r="K22" s="25">
        <v>0.833333333333333</v>
      </c>
      <c r="L22" s="25">
        <v>0.4</v>
      </c>
      <c r="M22" s="25">
        <v>0.6</v>
      </c>
      <c r="N22" s="25">
        <v>0.8</v>
      </c>
    </row>
    <row r="23" s="1" customFormat="1" spans="1:14">
      <c r="A23" s="8">
        <v>71</v>
      </c>
      <c r="B23" s="9">
        <v>71</v>
      </c>
      <c r="C23" s="9">
        <v>0.962655186653137</v>
      </c>
      <c r="D23" s="9">
        <v>0.0840179920196533</v>
      </c>
      <c r="E23" s="9">
        <v>10</v>
      </c>
      <c r="F23" s="9">
        <v>6</v>
      </c>
      <c r="G23" s="9">
        <v>0</v>
      </c>
      <c r="H23" s="9">
        <v>4</v>
      </c>
      <c r="I23" s="9">
        <v>1</v>
      </c>
      <c r="J23" s="9">
        <v>0.625</v>
      </c>
      <c r="K23" s="9">
        <v>0.769230769230769</v>
      </c>
      <c r="L23" s="9">
        <v>0.6</v>
      </c>
      <c r="M23" s="9">
        <v>0.4</v>
      </c>
      <c r="N23" s="9">
        <v>0.7</v>
      </c>
    </row>
    <row r="24" s="3" customFormat="1" spans="1:14">
      <c r="A24" s="22">
        <v>33</v>
      </c>
      <c r="B24" s="23">
        <v>33</v>
      </c>
      <c r="C24" s="23">
        <v>0.972739696502686</v>
      </c>
      <c r="D24" s="23">
        <v>0.0680270195007324</v>
      </c>
      <c r="E24" s="23">
        <v>10</v>
      </c>
      <c r="F24" s="23">
        <v>7</v>
      </c>
      <c r="G24" s="23">
        <v>0</v>
      </c>
      <c r="H24" s="23">
        <v>3</v>
      </c>
      <c r="I24" s="23">
        <v>1</v>
      </c>
      <c r="J24" s="23">
        <v>0.588235294117647</v>
      </c>
      <c r="K24" s="23">
        <v>0.740740740740741</v>
      </c>
      <c r="L24" s="23">
        <v>0.7</v>
      </c>
      <c r="M24" s="23">
        <v>0.3</v>
      </c>
      <c r="N24" s="23">
        <v>0.65</v>
      </c>
    </row>
    <row r="25" s="3" customFormat="1" spans="1:14">
      <c r="A25" s="22">
        <v>66</v>
      </c>
      <c r="B25" s="23">
        <v>66</v>
      </c>
      <c r="C25" s="23">
        <v>0.985759258270264</v>
      </c>
      <c r="D25" s="23">
        <v>0.142184734344482</v>
      </c>
      <c r="E25" s="23">
        <v>10</v>
      </c>
      <c r="F25" s="23">
        <v>6</v>
      </c>
      <c r="G25" s="23">
        <v>0</v>
      </c>
      <c r="H25" s="23">
        <v>4</v>
      </c>
      <c r="I25" s="23">
        <v>1</v>
      </c>
      <c r="J25" s="23">
        <v>0.625</v>
      </c>
      <c r="K25" s="23">
        <v>0.769230769230769</v>
      </c>
      <c r="L25" s="23">
        <v>0.6</v>
      </c>
      <c r="M25" s="23">
        <v>0.4</v>
      </c>
      <c r="N25" s="23">
        <v>0.7</v>
      </c>
    </row>
    <row r="26" spans="3:14">
      <c r="C26" s="5">
        <f>AVERAGE(C2:C25)</f>
        <v>0.792081385850906</v>
      </c>
      <c r="D26" s="5">
        <f>AVERAGE(D2:D25)</f>
        <v>0.0935318619012832</v>
      </c>
      <c r="J26" s="5">
        <f t="shared" ref="J26:N26" si="0">AVERAGE(J2:J25)</f>
        <v>0.614676784737737</v>
      </c>
      <c r="K26" s="5">
        <f t="shared" si="0"/>
        <v>0.758655325877965</v>
      </c>
      <c r="L26" s="5">
        <f t="shared" si="0"/>
        <v>0.6375</v>
      </c>
      <c r="M26" s="5">
        <f t="shared" si="0"/>
        <v>0.358333333333333</v>
      </c>
      <c r="N26" s="5">
        <f t="shared" si="0"/>
        <v>0.679166666666667</v>
      </c>
    </row>
    <row r="28" spans="3:12">
      <c r="C28" s="12" t="s">
        <v>13</v>
      </c>
      <c r="D28" s="5" t="s">
        <v>14</v>
      </c>
      <c r="E28" s="5"/>
      <c r="H28" s="12" t="s">
        <v>13</v>
      </c>
      <c r="I28" s="5" t="s">
        <v>14</v>
      </c>
      <c r="J28" s="13" t="s">
        <v>26</v>
      </c>
      <c r="K28" s="14"/>
      <c r="L28" s="14"/>
    </row>
    <row r="29" s="14" customFormat="1" spans="3:10">
      <c r="C29" s="13" t="s">
        <v>27</v>
      </c>
      <c r="D29" s="13">
        <f>COUNTIF(C3:C25,"&lt;0.399")-COUNTIF(C3:C25,"&lt;0.385")</f>
        <v>0</v>
      </c>
      <c r="E29" s="13"/>
      <c r="H29" s="13" t="s">
        <v>28</v>
      </c>
      <c r="I29" s="13">
        <f>COUNTIF(C3:C25,"&lt;0.402")-COUNTIF(C3:C25,"&lt;0.385")</f>
        <v>0</v>
      </c>
      <c r="J29" s="15"/>
    </row>
    <row r="30" spans="3:13">
      <c r="C30" s="5" t="s">
        <v>29</v>
      </c>
      <c r="D30" s="5">
        <f>COUNTIF(C3:C25,"&lt;0.413")-COUNTIF(C3:C25,"&lt;0.399")</f>
        <v>0</v>
      </c>
      <c r="E30" s="5"/>
      <c r="H30" s="5" t="s">
        <v>30</v>
      </c>
      <c r="I30" s="5">
        <f>COUNTIF(C3:C25,"&lt;0.419")-COUNTIF(C3:C25,"&lt;0.402")</f>
        <v>0</v>
      </c>
      <c r="J30" s="15">
        <v>0.04</v>
      </c>
      <c r="K30" s="14">
        <v>-20</v>
      </c>
      <c r="L30" s="14">
        <v>480</v>
      </c>
      <c r="M30" s="14">
        <v>24</v>
      </c>
    </row>
    <row r="31" s="14" customFormat="1" spans="3:13">
      <c r="C31" s="13" t="s">
        <v>31</v>
      </c>
      <c r="D31" s="13">
        <f>COUNTIF(C3:C25,"&lt;0.427")-COUNTIF(C3:C25,"&lt;0.413")</f>
        <v>0</v>
      </c>
      <c r="E31" s="13">
        <v>3</v>
      </c>
      <c r="F31" s="13">
        <v>2</v>
      </c>
      <c r="H31" s="13" t="s">
        <v>32</v>
      </c>
      <c r="I31" s="13">
        <f>COUNTIF(C3:C25,"&lt;0.436")-COUNTIF(C3:C25,"&lt;0.419")</f>
        <v>0</v>
      </c>
      <c r="J31" s="15">
        <v>0.08</v>
      </c>
      <c r="K31" s="14">
        <v>-40</v>
      </c>
      <c r="L31" s="14">
        <v>460</v>
      </c>
      <c r="M31" s="14">
        <v>23</v>
      </c>
    </row>
    <row r="32" s="14" customFormat="1" spans="3:13">
      <c r="C32" s="13" t="s">
        <v>33</v>
      </c>
      <c r="D32" s="13">
        <f>COUNTIF(C3:C25,"&lt;0.441")-COUNTIF(C3:C25,"&lt;0.427")</f>
        <v>0</v>
      </c>
      <c r="E32" s="13">
        <v>5</v>
      </c>
      <c r="F32" s="13">
        <v>5</v>
      </c>
      <c r="H32" s="13" t="s">
        <v>34</v>
      </c>
      <c r="I32" s="13">
        <f>COUNTIF(C3:C25,"&lt;0.453")-COUNTIF(C3:C25,"&lt;0.436")</f>
        <v>0</v>
      </c>
      <c r="J32" s="15">
        <v>0.12</v>
      </c>
      <c r="K32" s="14">
        <v>-60</v>
      </c>
      <c r="L32" s="14">
        <v>440</v>
      </c>
      <c r="M32" s="14">
        <v>22</v>
      </c>
    </row>
    <row r="33" s="14" customFormat="1" spans="3:13">
      <c r="C33" s="13" t="s">
        <v>35</v>
      </c>
      <c r="D33" s="13">
        <f>COUNTIF(C3:C25,"&lt;0.455")-COUNTIF(C3:C25,"&lt;0.441")</f>
        <v>0</v>
      </c>
      <c r="E33" s="13">
        <v>9</v>
      </c>
      <c r="F33" s="13">
        <v>7</v>
      </c>
      <c r="H33" s="13" t="s">
        <v>36</v>
      </c>
      <c r="I33" s="13">
        <f>COUNTIF(C3:C25,"&lt;0.47")-COUNTIF(C3:C25,"&lt;0.453")</f>
        <v>0</v>
      </c>
      <c r="J33" s="15">
        <v>0.16</v>
      </c>
      <c r="K33" s="18">
        <v>-80</v>
      </c>
      <c r="L33" s="18">
        <v>420</v>
      </c>
      <c r="M33" s="14">
        <v>21</v>
      </c>
    </row>
    <row r="34" s="14" customFormat="1" spans="3:9">
      <c r="C34" s="13" t="s">
        <v>37</v>
      </c>
      <c r="D34" s="13">
        <f>COUNTIF(C3:C25,"&lt;0.469")-COUNTIF(C3:C25,"&lt;0.455")</f>
        <v>0</v>
      </c>
      <c r="E34" s="13">
        <v>5</v>
      </c>
      <c r="F34" s="13">
        <v>5</v>
      </c>
      <c r="H34" s="13" t="s">
        <v>38</v>
      </c>
      <c r="I34" s="13">
        <f>COUNTIF(C3:C25,"&lt;0.487")-COUNTIF(C3:C25,"&lt;0.47")</f>
        <v>0</v>
      </c>
    </row>
    <row r="35" s="14" customFormat="1" spans="3:9">
      <c r="C35" s="13" t="s">
        <v>39</v>
      </c>
      <c r="D35" s="13">
        <f>COUNTIF(C3:C25,"&lt;0.483")-COUNTIF(C3:C25,"&lt;0.469")</f>
        <v>0</v>
      </c>
      <c r="E35" s="13">
        <v>3</v>
      </c>
      <c r="F35" s="13">
        <v>2</v>
      </c>
      <c r="H35" s="13" t="s">
        <v>40</v>
      </c>
      <c r="I35" s="13">
        <f>COUNTIF(C3:C25,"&lt;0.504")-COUNTIF(C3:C25,"&lt;0.487")</f>
        <v>0</v>
      </c>
    </row>
    <row r="36" spans="3:11">
      <c r="C36" s="5" t="s">
        <v>41</v>
      </c>
      <c r="D36" s="5">
        <f>COUNTIF(C3:C25,"&lt;0.497")-COUNTIF(C3:C25,"&lt;0.483")</f>
        <v>0</v>
      </c>
      <c r="E36" s="5"/>
      <c r="H36" s="5" t="s">
        <v>42</v>
      </c>
      <c r="I36" s="5">
        <f>COUNTIF(C3:C25,"&lt;0.521")-COUNTIF(C3:C25,"&lt;0.504")</f>
        <v>0</v>
      </c>
      <c r="J36" s="5">
        <v>0.57</v>
      </c>
      <c r="K36" s="5">
        <v>0.041</v>
      </c>
    </row>
    <row r="37" spans="3:11">
      <c r="C37" s="5" t="s">
        <v>43</v>
      </c>
      <c r="D37" s="5">
        <f>COUNTIF(C3:C25,"&lt;0.511")-COUNTIF(C3:C25,"&lt;0.497")</f>
        <v>0</v>
      </c>
      <c r="E37" s="5"/>
      <c r="H37" s="5" t="s">
        <v>44</v>
      </c>
      <c r="I37" s="5">
        <f>COUNTIF(C3:C25,"&lt;0.538")-COUNTIF(C3:C25,"&lt;0.521")</f>
        <v>0</v>
      </c>
      <c r="J37" s="5">
        <v>0.725</v>
      </c>
      <c r="K37" s="5">
        <v>0.076</v>
      </c>
    </row>
    <row r="38" spans="3:11">
      <c r="C38" s="5" t="s">
        <v>45</v>
      </c>
      <c r="D38" s="5">
        <f>COUNTIF(C3:C25,"&lt;0.525")-COUNTIF(C3:C25,"&lt;0.511")</f>
        <v>0</v>
      </c>
      <c r="E38" s="5"/>
      <c r="H38" s="5" t="s">
        <v>46</v>
      </c>
      <c r="I38" s="5">
        <f>COUNTIF(C3:C25,"&lt;0.555")-COUNTIF(C3:C25,"&lt;0.538")</f>
        <v>0</v>
      </c>
      <c r="J38" s="5">
        <v>0.801</v>
      </c>
      <c r="K38" s="5">
        <v>0.094</v>
      </c>
    </row>
    <row r="39" spans="3:9">
      <c r="C39" s="5" t="s">
        <v>47</v>
      </c>
      <c r="D39" s="5">
        <f>COUNTIF(C3:C25,"&lt;0.539")-COUNTIF(C3:C25,"&lt;0.525")</f>
        <v>0</v>
      </c>
      <c r="E39" s="5"/>
      <c r="H39" s="5" t="s">
        <v>48</v>
      </c>
      <c r="I39" s="5">
        <f>COUNTIF(C3:C25,"&lt;0.572")-COUNTIF(C3:C25,"&lt;0.555")</f>
        <v>0</v>
      </c>
    </row>
    <row r="40" spans="3:9">
      <c r="C40" s="5" t="s">
        <v>49</v>
      </c>
      <c r="D40" s="5">
        <f>COUNTIF(C3:C26,"&lt;0.553")-COUNTIF(C3:C26,"&lt;0.539")</f>
        <v>0</v>
      </c>
      <c r="H40" s="5" t="s">
        <v>50</v>
      </c>
      <c r="I40" s="5">
        <f>COUNTIF(C2:C25,"&lt;0.589")-COUNTIF(C2:C25,"&lt;0.572")</f>
        <v>0</v>
      </c>
    </row>
    <row r="41" spans="3:9">
      <c r="C41" s="5" t="s">
        <v>51</v>
      </c>
      <c r="D41" s="5">
        <f>COUNTIF(C3:C26,"&lt;0.567")-COUNTIF(C3:C26,"&lt;0.553")</f>
        <v>0</v>
      </c>
      <c r="H41" s="5" t="s">
        <v>52</v>
      </c>
      <c r="I41" s="5">
        <f>COUNTIF(C2:C25,"&lt;0.606")-COUNTIF(C2:C25,"&lt;0.589")</f>
        <v>1</v>
      </c>
    </row>
    <row r="42" s="3" customFormat="1" spans="3:9">
      <c r="C42" s="16" t="s">
        <v>53</v>
      </c>
      <c r="D42" s="16">
        <f>COUNTIF(C3:C26,"&lt;0.581")-COUNTIF(C3:C26,"&lt;0.567")</f>
        <v>0</v>
      </c>
      <c r="H42" s="16" t="s">
        <v>54</v>
      </c>
      <c r="I42" s="16">
        <f>COUNTIF(C3:C25,"&lt;0.623")-COUNTIF(C3:C25,"&lt;0.606")</f>
        <v>1</v>
      </c>
    </row>
    <row r="43" spans="3:9">
      <c r="C43" s="5" t="s">
        <v>55</v>
      </c>
      <c r="D43" s="5">
        <f>COUNTIF(C3:C26,"&lt;0.595")-COUNTIF(C3:C26,"&lt;0.581")</f>
        <v>0</v>
      </c>
      <c r="H43" s="5" t="s">
        <v>56</v>
      </c>
      <c r="I43" s="5">
        <f>COUNTIF(C3:C25,"&lt;0.64")-COUNTIF(C3:C25,"&lt;0.623")</f>
        <v>1</v>
      </c>
    </row>
    <row r="44" spans="3:9">
      <c r="C44" s="5" t="s">
        <v>57</v>
      </c>
      <c r="D44" s="5">
        <f>COUNTIF(C3:C26,"&lt;0.609")-COUNTIF(C3:C26,"&lt;0.595")</f>
        <v>1</v>
      </c>
      <c r="H44" s="5" t="s">
        <v>58</v>
      </c>
      <c r="I44" s="5">
        <f>COUNTIF(C3:C25,"&lt;0.657")-COUNTIF(C3:C25,"&lt;0.64")</f>
        <v>1</v>
      </c>
    </row>
    <row r="45" spans="3:9">
      <c r="C45" s="5" t="s">
        <v>59</v>
      </c>
      <c r="D45" s="5">
        <f>COUNTIF(C3:C26,"&lt;0.623")-COUNTIF(C3:C26,"&lt;0.609")</f>
        <v>0</v>
      </c>
      <c r="H45" s="5" t="s">
        <v>60</v>
      </c>
      <c r="I45" s="5">
        <f>COUNTIF(C3:C25,"&lt;0.674")-COUNTIF(C3:C25,"&lt;0.657")</f>
        <v>1</v>
      </c>
    </row>
    <row r="46" spans="3:9">
      <c r="C46" s="5" t="s">
        <v>61</v>
      </c>
      <c r="D46" s="5">
        <f>COUNTIF(C3:C26,"&lt;0.637")-COUNTIF(C3:C26,"&lt;0.623")</f>
        <v>1</v>
      </c>
      <c r="H46" s="5" t="s">
        <v>62</v>
      </c>
      <c r="I46" s="5">
        <f>COUNTIF(C3:C25,"&lt;0.691")-COUNTIF(C3:C25,"&lt;0.674")</f>
        <v>1</v>
      </c>
    </row>
    <row r="47" spans="3:9">
      <c r="C47" s="5" t="s">
        <v>63</v>
      </c>
      <c r="D47" s="5">
        <f>COUNTIF(C3:C26,"&lt;0.651")-COUNTIF(C3:C26,"&lt;0.637")</f>
        <v>0</v>
      </c>
      <c r="H47" s="5" t="s">
        <v>64</v>
      </c>
      <c r="I47" s="5">
        <f>COUNTIF(C3:C25,"&lt;0.708")-COUNTIF(C3:C25,"&lt;0.691")</f>
        <v>1</v>
      </c>
    </row>
    <row r="48" spans="3:9">
      <c r="C48" s="5" t="s">
        <v>65</v>
      </c>
      <c r="D48" s="5">
        <f>COUNTIF(C3:C26,"&lt;0.665")-COUNTIF(C3:C26,"&lt;0.651")</f>
        <v>2</v>
      </c>
      <c r="H48" s="5" t="s">
        <v>66</v>
      </c>
      <c r="I48" s="5">
        <f>COUNTIF(C3:C25,"&lt;0.725")-COUNTIF(C3:C25,"&lt;0.708")</f>
        <v>1</v>
      </c>
    </row>
    <row r="49" spans="3:9">
      <c r="C49" s="5" t="s">
        <v>67</v>
      </c>
      <c r="D49" s="5">
        <f>COUNTIF(C3:C26,"&lt;0.679")-COUNTIF(C3:C26,"&lt;0.665")</f>
        <v>0</v>
      </c>
      <c r="H49" s="5" t="s">
        <v>68</v>
      </c>
      <c r="I49" s="5">
        <f>COUNTIF(C3:C25,"&lt;0.742")-COUNTIF(C3:C25,"&lt;0.725")</f>
        <v>1</v>
      </c>
    </row>
    <row r="50" spans="3:9">
      <c r="C50" s="5" t="s">
        <v>69</v>
      </c>
      <c r="D50" s="5">
        <f>COUNTIF(C3:C26,"&lt;0.693")-COUNTIF(C3:C26,"&lt;0.679")</f>
        <v>1</v>
      </c>
      <c r="H50" s="5" t="s">
        <v>70</v>
      </c>
      <c r="I50" s="5">
        <f>COUNTIF(C3:C25,"&lt;0.759")-COUNTIF(C3:C25,"&lt;0.742")</f>
        <v>1</v>
      </c>
    </row>
    <row r="51" spans="3:9">
      <c r="C51" s="5" t="s">
        <v>71</v>
      </c>
      <c r="D51" s="5">
        <f>COUNTIF(C3:C26,"&lt;0.707")-COUNTIF(C3:C26,"&lt;0.693")</f>
        <v>0</v>
      </c>
      <c r="H51" s="5" t="s">
        <v>72</v>
      </c>
      <c r="I51" s="5">
        <f>COUNTIF(C3:C25,"&lt;0.776")-COUNTIF(C3:C25,"&lt;0.759")</f>
        <v>1</v>
      </c>
    </row>
    <row r="52" spans="3:9">
      <c r="C52" s="5" t="s">
        <v>73</v>
      </c>
      <c r="D52" s="5">
        <f>COUNTIF(C3:C26,"&lt;0.721")-COUNTIF(C3:C26,"&lt;0.707")</f>
        <v>2</v>
      </c>
      <c r="H52" s="5" t="s">
        <v>74</v>
      </c>
      <c r="I52" s="5">
        <f>COUNTIF(C3:C25,"&lt;0.793")-COUNTIF(C3:C25,"&lt;0.776")</f>
        <v>1</v>
      </c>
    </row>
    <row r="53" s="4" customFormat="1" spans="3:9">
      <c r="C53" s="17" t="s">
        <v>75</v>
      </c>
      <c r="D53" s="17">
        <f>COUNTIF(C3:C26,"&lt;0.735")-COUNTIF(C3:C26,"&lt;0.721")</f>
        <v>1</v>
      </c>
      <c r="H53" s="17" t="s">
        <v>76</v>
      </c>
      <c r="I53" s="17">
        <f>COUNTIF(C3:C25,"&lt;0.81")-COUNTIF(C3:C25,"&lt;0.793")</f>
        <v>1</v>
      </c>
    </row>
    <row r="54" spans="3:9">
      <c r="C54" s="5" t="s">
        <v>77</v>
      </c>
      <c r="D54" s="5">
        <f>COUNTIF(C3:C26,"&lt;0.749")-COUNTIF(C3:C26,"&lt;0.735")</f>
        <v>1</v>
      </c>
      <c r="H54" s="5" t="s">
        <v>85</v>
      </c>
      <c r="I54" s="5">
        <f>COUNTIF(C3:C25,"&lt;0.827")-COUNTIF(C3:C25,"&lt;0.81")</f>
        <v>1</v>
      </c>
    </row>
    <row r="55" spans="3:9">
      <c r="C55" s="5" t="s">
        <v>78</v>
      </c>
      <c r="D55" s="5">
        <f>COUNTIF(C3:C26,"&lt;0.763")-COUNTIF(C3:C26,"&lt;0.749")</f>
        <v>0</v>
      </c>
      <c r="H55" s="5" t="s">
        <v>86</v>
      </c>
      <c r="I55" s="5">
        <f>COUNTIF(C3:C25,"&lt;0.844")-COUNTIF(C3:C25,"&lt;0.827")</f>
        <v>1</v>
      </c>
    </row>
    <row r="56" spans="3:9">
      <c r="C56" s="5" t="s">
        <v>79</v>
      </c>
      <c r="D56" s="5">
        <f>COUNTIF(C3:C26,"&lt;0.777")-COUNTIF(C3:C26,"&lt;0.763")</f>
        <v>1</v>
      </c>
      <c r="H56" s="5" t="s">
        <v>87</v>
      </c>
      <c r="I56" s="5">
        <f>COUNTIF(C3:C25,"&lt;0.861")-COUNTIF(C3:C25,"&lt;0.844")</f>
        <v>1</v>
      </c>
    </row>
    <row r="57" spans="3:9">
      <c r="C57" s="5" t="s">
        <v>80</v>
      </c>
      <c r="D57" s="5">
        <f>COUNTIF(C3:C26,"&lt;0.791")-COUNTIF(C3:C26,"&lt;0.777")</f>
        <v>1</v>
      </c>
      <c r="H57" s="5" t="s">
        <v>88</v>
      </c>
      <c r="I57" s="5">
        <f>COUNTIF(C3:C25,"&lt;0.878")-COUNTIF(C3:C25,"&lt;0.861")</f>
        <v>1</v>
      </c>
    </row>
    <row r="58" spans="3:9">
      <c r="C58" s="5" t="s">
        <v>81</v>
      </c>
      <c r="D58" s="5">
        <f>COUNTIF(C3:C26,"&lt;0.805")-COUNTIF(C3:C26,"&lt;0.791")</f>
        <v>1</v>
      </c>
      <c r="H58" s="5" t="s">
        <v>89</v>
      </c>
      <c r="I58" s="5">
        <f>COUNTIF(C3:C25,"&lt;0.895")-COUNTIF(C3:C25,"&lt;0.878")</f>
        <v>1</v>
      </c>
    </row>
    <row r="59" spans="3:9">
      <c r="C59" s="5" t="s">
        <v>82</v>
      </c>
      <c r="D59" s="5">
        <f>COUNTIF(C3:C26,"&lt;0.819")-COUNTIF(C3:C26,"&lt;0.805")</f>
        <v>2</v>
      </c>
      <c r="H59" s="5" t="s">
        <v>90</v>
      </c>
      <c r="I59" s="5">
        <f>COUNTIF(C3:C25,"&lt;0.912")-COUNTIF(C3:C25,"&lt;0.895")</f>
        <v>1</v>
      </c>
    </row>
    <row r="60" spans="3:9">
      <c r="C60" s="5" t="s">
        <v>83</v>
      </c>
      <c r="D60" s="5">
        <f>COUNTIF(C3:C26,"&lt;0.833")-COUNTIF(C3:C26,"&lt;0.819")</f>
        <v>1</v>
      </c>
      <c r="H60" s="5" t="s">
        <v>91</v>
      </c>
      <c r="I60" s="5">
        <f>COUNTIF(C3:C25,"&lt;0.929")-COUNTIF(C3:C25,"&lt;0.912")</f>
        <v>1</v>
      </c>
    </row>
    <row r="61" spans="3:9">
      <c r="C61" s="5" t="s">
        <v>84</v>
      </c>
      <c r="D61" s="5">
        <f>COUNTIF(C3:C25,"&lt;0.847")-COUNTIF(C3:C25,"&lt;0.833")</f>
        <v>1</v>
      </c>
      <c r="H61" s="5" t="s">
        <v>92</v>
      </c>
      <c r="I61" s="5">
        <f>COUNTIF(C3:C25,"&lt;0.946")-COUNTIF(C3:C25,"&lt;0.929")</f>
        <v>1</v>
      </c>
    </row>
    <row r="62" spans="8:9">
      <c r="H62" s="5" t="s">
        <v>93</v>
      </c>
      <c r="I62" s="5">
        <f>COUNTIF(C3:C25,"&lt;0.963")-COUNTIF(C3:C25,"&lt;0.946")</f>
        <v>1</v>
      </c>
    </row>
    <row r="63" spans="8:9">
      <c r="H63" s="5" t="s">
        <v>94</v>
      </c>
      <c r="I63" s="5">
        <f>COUNTIF(C3:C25,"&lt;0.98")-COUNTIF(C3:C25,"&lt;0.963")</f>
        <v>1</v>
      </c>
    </row>
    <row r="64" s="3" customFormat="1" spans="8:9">
      <c r="H64" s="16" t="s">
        <v>95</v>
      </c>
      <c r="I64" s="16">
        <f>COUNTIF(C3:C25,"&lt;0.997")-COUNTIF(C3:C25,"&lt;0.98")</f>
        <v>1</v>
      </c>
    </row>
  </sheetData>
  <pageMargins left="0.75" right="0.75" top="1" bottom="1" header="0.5" footer="0.5"/>
  <headerFooter/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3"/>
  <sheetViews>
    <sheetView topLeftCell="A13" workbookViewId="0">
      <selection activeCell="H41" sqref="H41:I63"/>
    </sheetView>
  </sheetViews>
  <sheetFormatPr defaultColWidth="9" defaultRowHeight="13.5"/>
  <cols>
    <col min="3" max="4" width="16.375" customWidth="1"/>
    <col min="8" max="9" width="16.5" customWidth="1"/>
    <col min="10" max="11" width="12.625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>
      <c r="A2" s="6">
        <v>19</v>
      </c>
      <c r="B2" s="7">
        <v>19</v>
      </c>
      <c r="C2" s="7">
        <v>0.606020212173462</v>
      </c>
      <c r="D2" s="7">
        <v>0.0171260833740234</v>
      </c>
      <c r="E2" s="7">
        <v>10</v>
      </c>
      <c r="F2" s="7">
        <v>5</v>
      </c>
      <c r="G2" s="7">
        <v>0</v>
      </c>
      <c r="H2" s="7">
        <v>5</v>
      </c>
      <c r="I2" s="7">
        <v>1</v>
      </c>
      <c r="J2" s="7">
        <v>0.666666666666667</v>
      </c>
      <c r="K2" s="7">
        <v>0.8</v>
      </c>
      <c r="L2" s="7">
        <v>0.5</v>
      </c>
      <c r="M2" s="7">
        <v>0.5</v>
      </c>
      <c r="N2" s="7">
        <v>0.75</v>
      </c>
    </row>
    <row r="3" s="3" customFormat="1" spans="1:14">
      <c r="A3" s="22">
        <v>62</v>
      </c>
      <c r="B3" s="23">
        <v>62</v>
      </c>
      <c r="C3" s="23">
        <v>0.626335144042969</v>
      </c>
      <c r="D3" s="23">
        <v>0.0125883817672729</v>
      </c>
      <c r="E3" s="23">
        <v>10</v>
      </c>
      <c r="F3" s="23">
        <v>8</v>
      </c>
      <c r="G3" s="23">
        <v>0</v>
      </c>
      <c r="H3" s="23">
        <v>2</v>
      </c>
      <c r="I3" s="23">
        <v>1</v>
      </c>
      <c r="J3" s="23">
        <v>0.555555555555556</v>
      </c>
      <c r="K3" s="23">
        <v>0.714285714285714</v>
      </c>
      <c r="L3" s="23">
        <v>0.8</v>
      </c>
      <c r="M3" s="23">
        <v>0.2</v>
      </c>
      <c r="N3" s="23">
        <v>0.6</v>
      </c>
    </row>
    <row r="4" s="1" customFormat="1" spans="1:14">
      <c r="A4" s="8">
        <v>3</v>
      </c>
      <c r="B4" s="9">
        <v>3</v>
      </c>
      <c r="C4" s="9">
        <v>0.65697968006134</v>
      </c>
      <c r="D4" s="9">
        <v>0.0191965103149414</v>
      </c>
      <c r="E4" s="9">
        <v>10</v>
      </c>
      <c r="F4" s="9">
        <v>6</v>
      </c>
      <c r="G4" s="9">
        <v>0</v>
      </c>
      <c r="H4" s="9">
        <v>4</v>
      </c>
      <c r="I4" s="9">
        <v>1</v>
      </c>
      <c r="J4" s="9">
        <v>0.625</v>
      </c>
      <c r="K4" s="9">
        <v>0.769230769230769</v>
      </c>
      <c r="L4" s="9">
        <v>0.6</v>
      </c>
      <c r="M4" s="9">
        <v>0.4</v>
      </c>
      <c r="N4" s="9">
        <v>0.7</v>
      </c>
    </row>
    <row r="5" spans="1:14">
      <c r="A5" s="6">
        <v>31</v>
      </c>
      <c r="B5" s="7">
        <v>31</v>
      </c>
      <c r="C5" s="7">
        <v>0.662692546844482</v>
      </c>
      <c r="D5" s="7">
        <v>0.0293089151382446</v>
      </c>
      <c r="E5" s="7">
        <v>10</v>
      </c>
      <c r="F5" s="7">
        <v>6</v>
      </c>
      <c r="G5" s="7">
        <v>0</v>
      </c>
      <c r="H5" s="7">
        <v>4</v>
      </c>
      <c r="I5" s="7">
        <v>1</v>
      </c>
      <c r="J5" s="7">
        <v>0.625</v>
      </c>
      <c r="K5" s="7">
        <v>0.769230769230769</v>
      </c>
      <c r="L5" s="7">
        <v>0.6</v>
      </c>
      <c r="M5" s="7">
        <v>0.4</v>
      </c>
      <c r="N5" s="7">
        <v>0.7</v>
      </c>
    </row>
    <row r="6" s="1" customFormat="1" spans="1:14">
      <c r="A6" s="8">
        <v>82</v>
      </c>
      <c r="B6" s="9">
        <v>82</v>
      </c>
      <c r="C6" s="9">
        <v>0.690748572349548</v>
      </c>
      <c r="D6" s="9">
        <v>0.116026639938355</v>
      </c>
      <c r="E6" s="9">
        <v>10</v>
      </c>
      <c r="F6" s="9">
        <v>3</v>
      </c>
      <c r="G6" s="9">
        <v>0</v>
      </c>
      <c r="H6" s="9">
        <v>7</v>
      </c>
      <c r="I6" s="9">
        <v>1</v>
      </c>
      <c r="J6" s="9">
        <v>0.769230769230769</v>
      </c>
      <c r="K6" s="9">
        <v>0.869565217391304</v>
      </c>
      <c r="L6" s="9">
        <v>0.3</v>
      </c>
      <c r="M6" s="9">
        <v>0.7</v>
      </c>
      <c r="N6" s="9">
        <v>0.85</v>
      </c>
    </row>
    <row r="7" s="1" customFormat="1" spans="1:14">
      <c r="A7" s="8">
        <v>68</v>
      </c>
      <c r="B7" s="9">
        <v>68</v>
      </c>
      <c r="C7" s="9">
        <v>0.707603454589844</v>
      </c>
      <c r="D7" s="9">
        <v>0.0820735692977905</v>
      </c>
      <c r="E7" s="9">
        <v>10</v>
      </c>
      <c r="F7" s="9">
        <v>7</v>
      </c>
      <c r="G7" s="9">
        <v>0</v>
      </c>
      <c r="H7" s="9">
        <v>3</v>
      </c>
      <c r="I7" s="9">
        <v>1</v>
      </c>
      <c r="J7" s="9">
        <v>0.588235294117647</v>
      </c>
      <c r="K7" s="9">
        <v>0.740740740740741</v>
      </c>
      <c r="L7" s="9">
        <v>0.7</v>
      </c>
      <c r="M7" s="9">
        <v>0.3</v>
      </c>
      <c r="N7" s="9">
        <v>0.65</v>
      </c>
    </row>
    <row r="8" s="3" customFormat="1" spans="1:14">
      <c r="A8" s="22">
        <v>84</v>
      </c>
      <c r="B8" s="23">
        <v>84</v>
      </c>
      <c r="C8" s="23">
        <v>0.710006833076477</v>
      </c>
      <c r="D8" s="23">
        <v>0.00908374786376953</v>
      </c>
      <c r="E8" s="23">
        <v>10</v>
      </c>
      <c r="F8" s="23">
        <v>5</v>
      </c>
      <c r="G8" s="23">
        <v>0</v>
      </c>
      <c r="H8" s="23">
        <v>5</v>
      </c>
      <c r="I8" s="23">
        <v>1</v>
      </c>
      <c r="J8" s="23">
        <v>0.666666666666667</v>
      </c>
      <c r="K8" s="23">
        <v>0.8</v>
      </c>
      <c r="L8" s="23">
        <v>0.5</v>
      </c>
      <c r="M8" s="23">
        <v>0.5</v>
      </c>
      <c r="N8" s="23">
        <v>0.75</v>
      </c>
    </row>
    <row r="9" s="2" customFormat="1" spans="1:14">
      <c r="A9" s="10">
        <v>67</v>
      </c>
      <c r="B9" s="11">
        <v>67</v>
      </c>
      <c r="C9" s="11">
        <v>0.726960897445679</v>
      </c>
      <c r="D9" s="11">
        <v>0.0244230031967163</v>
      </c>
      <c r="E9" s="11">
        <v>10</v>
      </c>
      <c r="F9" s="11">
        <v>7</v>
      </c>
      <c r="G9" s="11">
        <v>0</v>
      </c>
      <c r="H9" s="11">
        <v>3</v>
      </c>
      <c r="I9" s="11">
        <v>1</v>
      </c>
      <c r="J9" s="11">
        <v>0.588235294117647</v>
      </c>
      <c r="K9" s="11">
        <v>0.740740740740741</v>
      </c>
      <c r="L9" s="11">
        <v>0.7</v>
      </c>
      <c r="M9" s="11">
        <v>0.3</v>
      </c>
      <c r="N9" s="11">
        <v>0.65</v>
      </c>
    </row>
    <row r="10" customFormat="1" spans="1:14">
      <c r="A10" s="6">
        <v>51</v>
      </c>
      <c r="B10" s="7">
        <v>51</v>
      </c>
      <c r="C10" s="7">
        <v>0.744209051132202</v>
      </c>
      <c r="D10" s="7">
        <v>0.144469022750854</v>
      </c>
      <c r="E10" s="7">
        <v>10</v>
      </c>
      <c r="F10" s="7">
        <v>6</v>
      </c>
      <c r="G10" s="7">
        <v>0</v>
      </c>
      <c r="H10" s="7">
        <v>4</v>
      </c>
      <c r="I10" s="7">
        <v>1</v>
      </c>
      <c r="J10" s="7">
        <v>0.625</v>
      </c>
      <c r="K10" s="7">
        <v>0.769230769230769</v>
      </c>
      <c r="L10" s="7">
        <v>0.6</v>
      </c>
      <c r="M10" s="7">
        <v>0.4</v>
      </c>
      <c r="N10" s="7">
        <v>0.7</v>
      </c>
    </row>
    <row r="11" s="1" customFormat="1" spans="1:14">
      <c r="A11" s="8">
        <v>52</v>
      </c>
      <c r="B11" s="9">
        <v>52</v>
      </c>
      <c r="C11" s="9">
        <v>0.76999843120575</v>
      </c>
      <c r="D11" s="9">
        <v>0.212963461875915</v>
      </c>
      <c r="E11" s="9">
        <v>10</v>
      </c>
      <c r="F11" s="9">
        <v>6</v>
      </c>
      <c r="G11" s="9">
        <v>0</v>
      </c>
      <c r="H11" s="9">
        <v>4</v>
      </c>
      <c r="I11" s="9">
        <v>1</v>
      </c>
      <c r="J11" s="9">
        <v>0.625</v>
      </c>
      <c r="K11" s="9">
        <v>0.769230769230769</v>
      </c>
      <c r="L11" s="9">
        <v>0.6</v>
      </c>
      <c r="M11" s="9">
        <v>0.4</v>
      </c>
      <c r="N11" s="9">
        <v>0.7</v>
      </c>
    </row>
    <row r="12" customFormat="1" spans="1:14">
      <c r="A12" s="6">
        <v>49</v>
      </c>
      <c r="B12" s="7">
        <v>49</v>
      </c>
      <c r="C12" s="7">
        <v>0.783710598945618</v>
      </c>
      <c r="D12" s="7">
        <v>0.189907193183899</v>
      </c>
      <c r="E12" s="7">
        <v>10</v>
      </c>
      <c r="F12" s="7">
        <v>6</v>
      </c>
      <c r="G12" s="7">
        <v>0</v>
      </c>
      <c r="H12" s="7">
        <v>4</v>
      </c>
      <c r="I12" s="7">
        <v>1</v>
      </c>
      <c r="J12" s="7">
        <v>0.625</v>
      </c>
      <c r="K12" s="7">
        <v>0.769230769230769</v>
      </c>
      <c r="L12" s="7">
        <v>0.6</v>
      </c>
      <c r="M12" s="7">
        <v>0.4</v>
      </c>
      <c r="N12" s="7">
        <v>0.7</v>
      </c>
    </row>
    <row r="13" s="1" customFormat="1" spans="1:14">
      <c r="A13" s="8">
        <v>90</v>
      </c>
      <c r="B13" s="9">
        <v>90</v>
      </c>
      <c r="C13" s="9">
        <v>0.805208325386047</v>
      </c>
      <c r="D13" s="9">
        <v>0.158805131912231</v>
      </c>
      <c r="E13" s="9">
        <v>9</v>
      </c>
      <c r="F13" s="9">
        <v>7</v>
      </c>
      <c r="G13" s="9">
        <v>1</v>
      </c>
      <c r="H13" s="9">
        <v>3</v>
      </c>
      <c r="I13" s="9">
        <v>0.9</v>
      </c>
      <c r="J13" s="9">
        <v>0.5625</v>
      </c>
      <c r="K13" s="9">
        <v>0.692307692307692</v>
      </c>
      <c r="L13" s="9">
        <v>0.7</v>
      </c>
      <c r="M13" s="9">
        <v>0.2</v>
      </c>
      <c r="N13" s="9">
        <v>0.6</v>
      </c>
    </row>
    <row r="14" s="14" customFormat="1" spans="1:14">
      <c r="A14" s="19">
        <v>26</v>
      </c>
      <c r="B14" s="20">
        <v>26</v>
      </c>
      <c r="C14" s="20">
        <v>0.814105629920959</v>
      </c>
      <c r="D14" s="20">
        <v>0.123190999031067</v>
      </c>
      <c r="E14" s="20">
        <v>10</v>
      </c>
      <c r="F14" s="20">
        <v>9</v>
      </c>
      <c r="G14" s="20">
        <v>0</v>
      </c>
      <c r="H14" s="20">
        <v>1</v>
      </c>
      <c r="I14" s="20">
        <v>1</v>
      </c>
      <c r="J14" s="20">
        <v>0.526315789473684</v>
      </c>
      <c r="K14" s="20">
        <v>0.689655172413793</v>
      </c>
      <c r="L14" s="20">
        <v>0.9</v>
      </c>
      <c r="M14" s="20">
        <v>0.1</v>
      </c>
      <c r="N14" s="20">
        <v>0.55</v>
      </c>
    </row>
    <row r="15" customFormat="1" spans="1:14">
      <c r="A15" s="6">
        <v>76</v>
      </c>
      <c r="B15" s="7">
        <v>76</v>
      </c>
      <c r="C15" s="7">
        <v>0.827271580696106</v>
      </c>
      <c r="D15" s="7">
        <v>0.122797250747681</v>
      </c>
      <c r="E15" s="7">
        <v>10</v>
      </c>
      <c r="F15" s="7">
        <v>5</v>
      </c>
      <c r="G15" s="7">
        <v>0</v>
      </c>
      <c r="H15" s="7">
        <v>5</v>
      </c>
      <c r="I15" s="7">
        <v>1</v>
      </c>
      <c r="J15" s="7">
        <v>0.666666666666667</v>
      </c>
      <c r="K15" s="7">
        <v>0.8</v>
      </c>
      <c r="L15" s="7">
        <v>0.5</v>
      </c>
      <c r="M15" s="7">
        <v>0.5</v>
      </c>
      <c r="N15" s="7">
        <v>0.75</v>
      </c>
    </row>
    <row r="16" s="14" customFormat="1" spans="1:14">
      <c r="A16" s="19">
        <v>36</v>
      </c>
      <c r="B16" s="20">
        <v>36</v>
      </c>
      <c r="C16" s="20">
        <v>0.845277667045593</v>
      </c>
      <c r="D16" s="20">
        <v>0.0597842931747437</v>
      </c>
      <c r="E16" s="20">
        <v>10</v>
      </c>
      <c r="F16" s="20">
        <v>8</v>
      </c>
      <c r="G16" s="20">
        <v>0</v>
      </c>
      <c r="H16" s="20">
        <v>2</v>
      </c>
      <c r="I16" s="20">
        <v>1</v>
      </c>
      <c r="J16" s="20">
        <v>0.555555555555556</v>
      </c>
      <c r="K16" s="20">
        <v>0.714285714285714</v>
      </c>
      <c r="L16" s="20">
        <v>0.8</v>
      </c>
      <c r="M16" s="20">
        <v>0.2</v>
      </c>
      <c r="N16" s="20">
        <v>0.6</v>
      </c>
    </row>
    <row r="17" s="2" customFormat="1" spans="1:14">
      <c r="A17" s="10">
        <v>99</v>
      </c>
      <c r="B17" s="11">
        <v>99</v>
      </c>
      <c r="C17" s="11">
        <v>0.862016797065735</v>
      </c>
      <c r="D17" s="11">
        <v>0.0384888648986816</v>
      </c>
      <c r="E17" s="11">
        <v>10</v>
      </c>
      <c r="F17" s="11">
        <v>5</v>
      </c>
      <c r="G17" s="11">
        <v>0</v>
      </c>
      <c r="H17" s="11">
        <v>5</v>
      </c>
      <c r="I17" s="11">
        <v>1</v>
      </c>
      <c r="J17" s="11">
        <v>0.666666666666667</v>
      </c>
      <c r="K17" s="11">
        <v>0.8</v>
      </c>
      <c r="L17" s="11">
        <v>0.5</v>
      </c>
      <c r="M17" s="11">
        <v>0.5</v>
      </c>
      <c r="N17" s="11">
        <v>0.75</v>
      </c>
    </row>
    <row r="18" s="1" customFormat="1" spans="1:14">
      <c r="A18" s="8">
        <v>14</v>
      </c>
      <c r="B18" s="9">
        <v>14</v>
      </c>
      <c r="C18" s="9">
        <v>0.890965580940247</v>
      </c>
      <c r="D18" s="9">
        <v>0.157147407531738</v>
      </c>
      <c r="E18" s="9">
        <v>10</v>
      </c>
      <c r="F18" s="9">
        <v>5</v>
      </c>
      <c r="G18" s="9">
        <v>0</v>
      </c>
      <c r="H18" s="9">
        <v>5</v>
      </c>
      <c r="I18" s="9">
        <v>1</v>
      </c>
      <c r="J18" s="9">
        <v>0.666666666666667</v>
      </c>
      <c r="K18" s="9">
        <v>0.8</v>
      </c>
      <c r="L18" s="9">
        <v>0.5</v>
      </c>
      <c r="M18" s="9">
        <v>0.5</v>
      </c>
      <c r="N18" s="9">
        <v>0.75</v>
      </c>
    </row>
    <row r="19" s="1" customFormat="1" spans="1:14">
      <c r="A19" s="8">
        <v>80</v>
      </c>
      <c r="B19" s="9">
        <v>80</v>
      </c>
      <c r="C19" s="9">
        <v>0.909982204437256</v>
      </c>
      <c r="D19" s="9">
        <v>0.198383212089539</v>
      </c>
      <c r="E19" s="9">
        <v>10</v>
      </c>
      <c r="F19" s="9">
        <v>9</v>
      </c>
      <c r="G19" s="9">
        <v>0</v>
      </c>
      <c r="H19" s="9">
        <v>1</v>
      </c>
      <c r="I19" s="9">
        <v>1</v>
      </c>
      <c r="J19" s="9">
        <v>0.526315789473684</v>
      </c>
      <c r="K19" s="9">
        <v>0.689655172413793</v>
      </c>
      <c r="L19" s="9">
        <v>0.9</v>
      </c>
      <c r="M19" s="9">
        <v>0.1</v>
      </c>
      <c r="N19" s="9">
        <v>0.55</v>
      </c>
    </row>
    <row r="20" s="2" customFormat="1" spans="1:14">
      <c r="A20" s="10">
        <v>30</v>
      </c>
      <c r="B20" s="11">
        <v>30</v>
      </c>
      <c r="C20" s="11">
        <v>0.924483895301819</v>
      </c>
      <c r="D20" s="11">
        <v>0.00849044322967529</v>
      </c>
      <c r="E20" s="11">
        <v>10</v>
      </c>
      <c r="F20" s="11">
        <v>8</v>
      </c>
      <c r="G20" s="11">
        <v>0</v>
      </c>
      <c r="H20" s="11">
        <v>2</v>
      </c>
      <c r="I20" s="11">
        <v>1</v>
      </c>
      <c r="J20" s="11">
        <v>0.555555555555556</v>
      </c>
      <c r="K20" s="11">
        <v>0.714285714285714</v>
      </c>
      <c r="L20" s="11">
        <v>0.8</v>
      </c>
      <c r="M20" s="11">
        <v>0.2</v>
      </c>
      <c r="N20" s="11">
        <v>0.6</v>
      </c>
    </row>
    <row r="21" s="21" customFormat="1" spans="1:14">
      <c r="A21" s="24">
        <v>10</v>
      </c>
      <c r="B21" s="25">
        <v>10</v>
      </c>
      <c r="C21" s="25">
        <v>0.942210555076599</v>
      </c>
      <c r="D21" s="25">
        <v>0.160889387130737</v>
      </c>
      <c r="E21" s="25">
        <v>10</v>
      </c>
      <c r="F21" s="25">
        <v>4</v>
      </c>
      <c r="G21" s="25">
        <v>0</v>
      </c>
      <c r="H21" s="25">
        <v>6</v>
      </c>
      <c r="I21" s="25">
        <v>1</v>
      </c>
      <c r="J21" s="25">
        <v>0.714285714285714</v>
      </c>
      <c r="K21" s="25">
        <v>0.833333333333333</v>
      </c>
      <c r="L21" s="25">
        <v>0.4</v>
      </c>
      <c r="M21" s="25">
        <v>0.6</v>
      </c>
      <c r="N21" s="25">
        <v>0.8</v>
      </c>
    </row>
    <row r="22" s="1" customFormat="1" spans="1:14">
      <c r="A22" s="8">
        <v>71</v>
      </c>
      <c r="B22" s="9">
        <v>71</v>
      </c>
      <c r="C22" s="9">
        <v>0.962655186653137</v>
      </c>
      <c r="D22" s="9">
        <v>0.0840179920196533</v>
      </c>
      <c r="E22" s="9">
        <v>10</v>
      </c>
      <c r="F22" s="9">
        <v>6</v>
      </c>
      <c r="G22" s="9">
        <v>0</v>
      </c>
      <c r="H22" s="9">
        <v>4</v>
      </c>
      <c r="I22" s="9">
        <v>1</v>
      </c>
      <c r="J22" s="9">
        <v>0.625</v>
      </c>
      <c r="K22" s="9">
        <v>0.769230769230769</v>
      </c>
      <c r="L22" s="9">
        <v>0.6</v>
      </c>
      <c r="M22" s="9">
        <v>0.4</v>
      </c>
      <c r="N22" s="9">
        <v>0.7</v>
      </c>
    </row>
    <row r="23" s="3" customFormat="1" spans="1:14">
      <c r="A23" s="22">
        <v>33</v>
      </c>
      <c r="B23" s="23">
        <v>33</v>
      </c>
      <c r="C23" s="23">
        <v>0.972739696502686</v>
      </c>
      <c r="D23" s="23">
        <v>0.0680270195007324</v>
      </c>
      <c r="E23" s="23">
        <v>10</v>
      </c>
      <c r="F23" s="23">
        <v>7</v>
      </c>
      <c r="G23" s="23">
        <v>0</v>
      </c>
      <c r="H23" s="23">
        <v>3</v>
      </c>
      <c r="I23" s="23">
        <v>1</v>
      </c>
      <c r="J23" s="23">
        <v>0.588235294117647</v>
      </c>
      <c r="K23" s="23">
        <v>0.740740740740741</v>
      </c>
      <c r="L23" s="23">
        <v>0.7</v>
      </c>
      <c r="M23" s="23">
        <v>0.3</v>
      </c>
      <c r="N23" s="23">
        <v>0.65</v>
      </c>
    </row>
    <row r="24" s="3" customFormat="1" spans="1:14">
      <c r="A24" s="22">
        <v>66</v>
      </c>
      <c r="B24" s="23">
        <v>66</v>
      </c>
      <c r="C24" s="23">
        <v>0.985759258270264</v>
      </c>
      <c r="D24" s="23">
        <v>0.142184734344482</v>
      </c>
      <c r="E24" s="23">
        <v>10</v>
      </c>
      <c r="F24" s="23">
        <v>6</v>
      </c>
      <c r="G24" s="23">
        <v>0</v>
      </c>
      <c r="H24" s="23">
        <v>4</v>
      </c>
      <c r="I24" s="23">
        <v>1</v>
      </c>
      <c r="J24" s="23">
        <v>0.625</v>
      </c>
      <c r="K24" s="23">
        <v>0.769230769230769</v>
      </c>
      <c r="L24" s="23">
        <v>0.6</v>
      </c>
      <c r="M24" s="23">
        <v>0.4</v>
      </c>
      <c r="N24" s="23">
        <v>0.7</v>
      </c>
    </row>
    <row r="25" spans="3:14">
      <c r="C25" s="5">
        <f>AVERAGE(C2:C24)</f>
        <v>0.801214860833209</v>
      </c>
      <c r="D25" s="5">
        <f>AVERAGE(D2:D24)</f>
        <v>0.0947553593179454</v>
      </c>
      <c r="J25" s="5">
        <f>AVERAGE(J2:J24)</f>
        <v>0.619058867165947</v>
      </c>
      <c r="K25" s="5">
        <f>AVERAGE(K2:K24)</f>
        <v>0.761922232067594</v>
      </c>
      <c r="L25" s="5">
        <f>AVERAGE(L2:L24)</f>
        <v>0.626086956521739</v>
      </c>
      <c r="M25" s="5">
        <f>AVERAGE(M2:M24)</f>
        <v>0.369565217391304</v>
      </c>
      <c r="N25" s="5">
        <f>AVERAGE(N2:N24)</f>
        <v>0.684782608695652</v>
      </c>
    </row>
    <row r="27" spans="3:12">
      <c r="C27" s="12" t="s">
        <v>13</v>
      </c>
      <c r="D27" s="5" t="s">
        <v>14</v>
      </c>
      <c r="E27" s="5"/>
      <c r="H27" s="12" t="s">
        <v>13</v>
      </c>
      <c r="I27" s="5" t="s">
        <v>14</v>
      </c>
      <c r="J27" s="13" t="s">
        <v>26</v>
      </c>
      <c r="K27" s="14"/>
      <c r="L27" s="14"/>
    </row>
    <row r="28" s="14" customFormat="1" spans="3:10">
      <c r="C28" s="13" t="s">
        <v>27</v>
      </c>
      <c r="D28" s="13">
        <f>COUNTIF(C2:C24,"&lt;0.399")-COUNTIF(C2:C24,"&lt;0.385")</f>
        <v>0</v>
      </c>
      <c r="E28" s="13"/>
      <c r="H28" s="13" t="s">
        <v>28</v>
      </c>
      <c r="I28" s="13">
        <f>COUNTIF(C2:C24,"&lt;0.402")-COUNTIF(C2:C24,"&lt;0.385")</f>
        <v>0</v>
      </c>
      <c r="J28" s="15"/>
    </row>
    <row r="29" spans="3:13">
      <c r="C29" s="5" t="s">
        <v>29</v>
      </c>
      <c r="D29" s="5">
        <f>COUNTIF(C2:C24,"&lt;0.413")-COUNTIF(C2:C24,"&lt;0.399")</f>
        <v>0</v>
      </c>
      <c r="E29" s="5"/>
      <c r="H29" s="5" t="s">
        <v>30</v>
      </c>
      <c r="I29" s="5">
        <f>COUNTIF(C2:C24,"&lt;0.419")-COUNTIF(C2:C24,"&lt;0.402")</f>
        <v>0</v>
      </c>
      <c r="J29" s="15">
        <v>0.04</v>
      </c>
      <c r="K29" s="14">
        <v>-20</v>
      </c>
      <c r="L29" s="14">
        <v>480</v>
      </c>
      <c r="M29" s="14">
        <v>24</v>
      </c>
    </row>
    <row r="30" s="14" customFormat="1" spans="3:13">
      <c r="C30" s="13" t="s">
        <v>31</v>
      </c>
      <c r="D30" s="13">
        <f>COUNTIF(C2:C24,"&lt;0.427")-COUNTIF(C2:C24,"&lt;0.413")</f>
        <v>0</v>
      </c>
      <c r="E30" s="13">
        <v>3</v>
      </c>
      <c r="F30" s="13">
        <v>2</v>
      </c>
      <c r="H30" s="13" t="s">
        <v>32</v>
      </c>
      <c r="I30" s="13">
        <f>COUNTIF(C2:C24,"&lt;0.436")-COUNTIF(C2:C24,"&lt;0.419")</f>
        <v>0</v>
      </c>
      <c r="J30" s="15">
        <v>0.08</v>
      </c>
      <c r="K30" s="14">
        <v>-40</v>
      </c>
      <c r="L30" s="14">
        <v>460</v>
      </c>
      <c r="M30" s="14">
        <v>23</v>
      </c>
    </row>
    <row r="31" s="14" customFormat="1" spans="3:13">
      <c r="C31" s="13" t="s">
        <v>33</v>
      </c>
      <c r="D31" s="13">
        <f>COUNTIF(C2:C24,"&lt;0.441")-COUNTIF(C2:C24,"&lt;0.427")</f>
        <v>0</v>
      </c>
      <c r="E31" s="13">
        <v>5</v>
      </c>
      <c r="F31" s="13">
        <v>5</v>
      </c>
      <c r="H31" s="13" t="s">
        <v>34</v>
      </c>
      <c r="I31" s="13">
        <f>COUNTIF(C2:C24,"&lt;0.453")-COUNTIF(C2:C24,"&lt;0.436")</f>
        <v>0</v>
      </c>
      <c r="J31" s="15">
        <v>0.12</v>
      </c>
      <c r="K31" s="14">
        <v>-60</v>
      </c>
      <c r="L31" s="14">
        <v>440</v>
      </c>
      <c r="M31" s="14">
        <v>22</v>
      </c>
    </row>
    <row r="32" s="14" customFormat="1" spans="3:13">
      <c r="C32" s="13" t="s">
        <v>35</v>
      </c>
      <c r="D32" s="13">
        <f>COUNTIF(C2:C24,"&lt;0.455")-COUNTIF(C2:C24,"&lt;0.441")</f>
        <v>0</v>
      </c>
      <c r="E32" s="13">
        <v>9</v>
      </c>
      <c r="F32" s="13">
        <v>7</v>
      </c>
      <c r="H32" s="13" t="s">
        <v>36</v>
      </c>
      <c r="I32" s="13">
        <f>COUNTIF(C2:C24,"&lt;0.47")-COUNTIF(C2:C24,"&lt;0.453")</f>
        <v>0</v>
      </c>
      <c r="J32" s="15">
        <v>0.16</v>
      </c>
      <c r="K32" s="18">
        <v>-80</v>
      </c>
      <c r="L32" s="18">
        <v>420</v>
      </c>
      <c r="M32" s="14">
        <v>21</v>
      </c>
    </row>
    <row r="33" s="14" customFormat="1" spans="3:9">
      <c r="C33" s="13" t="s">
        <v>37</v>
      </c>
      <c r="D33" s="13">
        <f>COUNTIF(C2:C24,"&lt;0.469")-COUNTIF(C2:C24,"&lt;0.455")</f>
        <v>0</v>
      </c>
      <c r="E33" s="13">
        <v>5</v>
      </c>
      <c r="F33" s="13">
        <v>5</v>
      </c>
      <c r="H33" s="13" t="s">
        <v>38</v>
      </c>
      <c r="I33" s="13">
        <f>COUNTIF(C2:C24,"&lt;0.487")-COUNTIF(C2:C24,"&lt;0.47")</f>
        <v>0</v>
      </c>
    </row>
    <row r="34" s="14" customFormat="1" spans="3:9">
      <c r="C34" s="13" t="s">
        <v>39</v>
      </c>
      <c r="D34" s="13">
        <f>COUNTIF(C2:C24,"&lt;0.483")-COUNTIF(C2:C24,"&lt;0.469")</f>
        <v>0</v>
      </c>
      <c r="E34" s="13">
        <v>3</v>
      </c>
      <c r="F34" s="13">
        <v>2</v>
      </c>
      <c r="H34" s="13" t="s">
        <v>40</v>
      </c>
      <c r="I34" s="13">
        <f>COUNTIF(C2:C24,"&lt;0.504")-COUNTIF(C2:C24,"&lt;0.487")</f>
        <v>0</v>
      </c>
    </row>
    <row r="35" spans="3:11">
      <c r="C35" s="5" t="s">
        <v>41</v>
      </c>
      <c r="D35" s="5">
        <f>COUNTIF(C2:C24,"&lt;0.497")-COUNTIF(C2:C24,"&lt;0.483")</f>
        <v>0</v>
      </c>
      <c r="E35" s="5"/>
      <c r="H35" s="5" t="s">
        <v>42</v>
      </c>
      <c r="I35" s="5">
        <f>COUNTIF(C2:C24,"&lt;0.521")-COUNTIF(C2:C24,"&lt;0.504")</f>
        <v>0</v>
      </c>
      <c r="J35" s="5">
        <v>0.57</v>
      </c>
      <c r="K35" s="5">
        <v>0.041</v>
      </c>
    </row>
    <row r="36" spans="3:11">
      <c r="C36" s="5" t="s">
        <v>43</v>
      </c>
      <c r="D36" s="5">
        <f>COUNTIF(C2:C24,"&lt;0.511")-COUNTIF(C2:C24,"&lt;0.497")</f>
        <v>0</v>
      </c>
      <c r="E36" s="5"/>
      <c r="H36" s="5" t="s">
        <v>44</v>
      </c>
      <c r="I36" s="5">
        <f>COUNTIF(C2:C24,"&lt;0.538")-COUNTIF(C2:C24,"&lt;0.521")</f>
        <v>0</v>
      </c>
      <c r="J36" s="5">
        <v>0.725</v>
      </c>
      <c r="K36" s="5">
        <v>0.076</v>
      </c>
    </row>
    <row r="37" spans="3:11">
      <c r="C37" s="5" t="s">
        <v>45</v>
      </c>
      <c r="D37" s="5">
        <f>COUNTIF(C2:C24,"&lt;0.525")-COUNTIF(C2:C24,"&lt;0.511")</f>
        <v>0</v>
      </c>
      <c r="E37" s="5"/>
      <c r="H37" s="5" t="s">
        <v>46</v>
      </c>
      <c r="I37" s="5">
        <f>COUNTIF(C2:C24,"&lt;0.555")-COUNTIF(C2:C24,"&lt;0.538")</f>
        <v>0</v>
      </c>
      <c r="J37" s="5">
        <v>0.801</v>
      </c>
      <c r="K37" s="5">
        <v>0.094</v>
      </c>
    </row>
    <row r="38" spans="3:9">
      <c r="C38" s="5" t="s">
        <v>47</v>
      </c>
      <c r="D38" s="5">
        <f>COUNTIF(C2:C24,"&lt;0.539")-COUNTIF(C2:C24,"&lt;0.525")</f>
        <v>0</v>
      </c>
      <c r="E38" s="5"/>
      <c r="H38" s="5" t="s">
        <v>48</v>
      </c>
      <c r="I38" s="5">
        <f>COUNTIF(C2:C24,"&lt;0.572")-COUNTIF(C2:C24,"&lt;0.555")</f>
        <v>0</v>
      </c>
    </row>
    <row r="39" spans="3:9">
      <c r="C39" s="5" t="s">
        <v>49</v>
      </c>
      <c r="D39" s="5">
        <f>COUNTIF(C2:C25,"&lt;0.553")-COUNTIF(C2:C25,"&lt;0.539")</f>
        <v>0</v>
      </c>
      <c r="H39" s="5" t="s">
        <v>50</v>
      </c>
      <c r="I39" s="5">
        <f>COUNTIF(C2:C24,"&lt;0.589")-COUNTIF(C2:C24,"&lt;0.572")</f>
        <v>0</v>
      </c>
    </row>
    <row r="40" spans="3:9">
      <c r="C40" s="5" t="s">
        <v>51</v>
      </c>
      <c r="D40" s="5">
        <f>COUNTIF(C2:C25,"&lt;0.567")-COUNTIF(C2:C25,"&lt;0.553")</f>
        <v>0</v>
      </c>
      <c r="H40" s="5" t="s">
        <v>52</v>
      </c>
      <c r="I40" s="5">
        <f>COUNTIF(C2:C24,"&lt;0.606")-COUNTIF(C2:C24,"&lt;0.589")</f>
        <v>0</v>
      </c>
    </row>
    <row r="41" s="3" customFormat="1" spans="3:9">
      <c r="C41" s="16" t="s">
        <v>53</v>
      </c>
      <c r="D41" s="16">
        <f>COUNTIF(C2:C25,"&lt;0.581")-COUNTIF(C2:C25,"&lt;0.567")</f>
        <v>0</v>
      </c>
      <c r="H41" s="16" t="s">
        <v>54</v>
      </c>
      <c r="I41" s="16">
        <f>COUNTIF(C2:C24,"&lt;0.623")-COUNTIF(C2:C24,"&lt;0.606")</f>
        <v>1</v>
      </c>
    </row>
    <row r="42" spans="3:9">
      <c r="C42" s="5" t="s">
        <v>55</v>
      </c>
      <c r="D42" s="5">
        <f>COUNTIF(C2:C25,"&lt;0.595")-COUNTIF(C2:C25,"&lt;0.581")</f>
        <v>0</v>
      </c>
      <c r="H42" s="5" t="s">
        <v>56</v>
      </c>
      <c r="I42" s="5">
        <f>COUNTIF(C2:C24,"&lt;0.64")-COUNTIF(C2:C24,"&lt;0.623")</f>
        <v>1</v>
      </c>
    </row>
    <row r="43" spans="3:9">
      <c r="C43" s="5" t="s">
        <v>57</v>
      </c>
      <c r="D43" s="5">
        <f>COUNTIF(C2:C25,"&lt;0.609")-COUNTIF(C2:C25,"&lt;0.595")</f>
        <v>1</v>
      </c>
      <c r="H43" s="5" t="s">
        <v>58</v>
      </c>
      <c r="I43" s="5">
        <f>COUNTIF(C2:C24,"&lt;0.657")-COUNTIF(C2:C24,"&lt;0.64")</f>
        <v>1</v>
      </c>
    </row>
    <row r="44" spans="3:9">
      <c r="C44" s="5" t="s">
        <v>59</v>
      </c>
      <c r="D44" s="5">
        <f>COUNTIF(C2:C25,"&lt;0.623")-COUNTIF(C2:C25,"&lt;0.609")</f>
        <v>0</v>
      </c>
      <c r="H44" s="5" t="s">
        <v>60</v>
      </c>
      <c r="I44" s="5">
        <f>COUNTIF(C2:C24,"&lt;0.674")-COUNTIF(C2:C24,"&lt;0.657")</f>
        <v>1</v>
      </c>
    </row>
    <row r="45" spans="3:9">
      <c r="C45" s="5" t="s">
        <v>61</v>
      </c>
      <c r="D45" s="5">
        <f>COUNTIF(C2:C25,"&lt;0.637")-COUNTIF(C2:C25,"&lt;0.623")</f>
        <v>1</v>
      </c>
      <c r="H45" s="5" t="s">
        <v>62</v>
      </c>
      <c r="I45" s="5">
        <f>COUNTIF(C2:C24,"&lt;0.691")-COUNTIF(C2:C24,"&lt;0.674")</f>
        <v>1</v>
      </c>
    </row>
    <row r="46" spans="3:9">
      <c r="C46" s="5" t="s">
        <v>63</v>
      </c>
      <c r="D46" s="5">
        <f>COUNTIF(C2:C25,"&lt;0.651")-COUNTIF(C2:C25,"&lt;0.637")</f>
        <v>0</v>
      </c>
      <c r="H46" s="5" t="s">
        <v>64</v>
      </c>
      <c r="I46" s="5">
        <f>COUNTIF(C2:C24,"&lt;0.708")-COUNTIF(C2:C24,"&lt;0.691")</f>
        <v>1</v>
      </c>
    </row>
    <row r="47" spans="3:9">
      <c r="C47" s="5" t="s">
        <v>65</v>
      </c>
      <c r="D47" s="5">
        <f>COUNTIF(C2:C25,"&lt;0.665")-COUNTIF(C2:C25,"&lt;0.651")</f>
        <v>2</v>
      </c>
      <c r="H47" s="5" t="s">
        <v>66</v>
      </c>
      <c r="I47" s="5">
        <f>COUNTIF(C2:C24,"&lt;0.725")-COUNTIF(C2:C24,"&lt;0.708")</f>
        <v>1</v>
      </c>
    </row>
    <row r="48" spans="3:9">
      <c r="C48" s="5" t="s">
        <v>67</v>
      </c>
      <c r="D48" s="5">
        <f>COUNTIF(C2:C25,"&lt;0.679")-COUNTIF(C2:C25,"&lt;0.665")</f>
        <v>0</v>
      </c>
      <c r="H48" s="5" t="s">
        <v>68</v>
      </c>
      <c r="I48" s="5">
        <f>COUNTIF(C2:C24,"&lt;0.742")-COUNTIF(C2:C24,"&lt;0.725")</f>
        <v>1</v>
      </c>
    </row>
    <row r="49" spans="3:9">
      <c r="C49" s="5" t="s">
        <v>69</v>
      </c>
      <c r="D49" s="5">
        <f>COUNTIF(C2:C25,"&lt;0.693")-COUNTIF(C2:C25,"&lt;0.679")</f>
        <v>1</v>
      </c>
      <c r="H49" s="5" t="s">
        <v>70</v>
      </c>
      <c r="I49" s="5">
        <f>COUNTIF(C2:C24,"&lt;0.759")-COUNTIF(C2:C24,"&lt;0.742")</f>
        <v>1</v>
      </c>
    </row>
    <row r="50" spans="3:9">
      <c r="C50" s="5" t="s">
        <v>71</v>
      </c>
      <c r="D50" s="5">
        <f>COUNTIF(C2:C25,"&lt;0.707")-COUNTIF(C2:C25,"&lt;0.693")</f>
        <v>0</v>
      </c>
      <c r="H50" s="5" t="s">
        <v>72</v>
      </c>
      <c r="I50" s="5">
        <f>COUNTIF(C2:C24,"&lt;0.776")-COUNTIF(C2:C24,"&lt;0.759")</f>
        <v>1</v>
      </c>
    </row>
    <row r="51" spans="3:9">
      <c r="C51" s="5" t="s">
        <v>73</v>
      </c>
      <c r="D51" s="5">
        <f>COUNTIF(C2:C25,"&lt;0.721")-COUNTIF(C2:C25,"&lt;0.707")</f>
        <v>2</v>
      </c>
      <c r="H51" s="5" t="s">
        <v>74</v>
      </c>
      <c r="I51" s="5">
        <f>COUNTIF(C2:C24,"&lt;0.793")-COUNTIF(C2:C24,"&lt;0.776")</f>
        <v>1</v>
      </c>
    </row>
    <row r="52" s="4" customFormat="1" spans="3:9">
      <c r="C52" s="17" t="s">
        <v>75</v>
      </c>
      <c r="D52" s="17">
        <f>COUNTIF(C2:C25,"&lt;0.735")-COUNTIF(C2:C25,"&lt;0.721")</f>
        <v>1</v>
      </c>
      <c r="H52" s="17" t="s">
        <v>76</v>
      </c>
      <c r="I52" s="17">
        <f>COUNTIF(C2:C24,"&lt;0.81")-COUNTIF(C2:C24,"&lt;0.793")</f>
        <v>1</v>
      </c>
    </row>
    <row r="53" spans="3:9">
      <c r="C53" s="5" t="s">
        <v>77</v>
      </c>
      <c r="D53" s="5">
        <f>COUNTIF(C2:C25,"&lt;0.749")-COUNTIF(C2:C25,"&lt;0.735")</f>
        <v>1</v>
      </c>
      <c r="H53" s="5" t="s">
        <v>85</v>
      </c>
      <c r="I53" s="5">
        <f>COUNTIF(C2:C24,"&lt;0.827")-COUNTIF(C2:C24,"&lt;0.81")</f>
        <v>1</v>
      </c>
    </row>
    <row r="54" spans="3:9">
      <c r="C54" s="5" t="s">
        <v>78</v>
      </c>
      <c r="D54" s="5">
        <f>COUNTIF(C2:C25,"&lt;0.763")-COUNTIF(C2:C25,"&lt;0.749")</f>
        <v>0</v>
      </c>
      <c r="H54" s="5" t="s">
        <v>86</v>
      </c>
      <c r="I54" s="5">
        <f>COUNTIF(C2:C24,"&lt;0.844")-COUNTIF(C2:C24,"&lt;0.827")</f>
        <v>1</v>
      </c>
    </row>
    <row r="55" spans="3:9">
      <c r="C55" s="5" t="s">
        <v>79</v>
      </c>
      <c r="D55" s="5">
        <f>COUNTIF(C2:C25,"&lt;0.777")-COUNTIF(C2:C25,"&lt;0.763")</f>
        <v>1</v>
      </c>
      <c r="H55" s="5" t="s">
        <v>87</v>
      </c>
      <c r="I55" s="5">
        <f>COUNTIF(C2:C24,"&lt;0.861")-COUNTIF(C2:C24,"&lt;0.844")</f>
        <v>1</v>
      </c>
    </row>
    <row r="56" spans="3:9">
      <c r="C56" s="5" t="s">
        <v>80</v>
      </c>
      <c r="D56" s="5">
        <f>COUNTIF(C2:C25,"&lt;0.791")-COUNTIF(C2:C25,"&lt;0.777")</f>
        <v>1</v>
      </c>
      <c r="H56" s="5" t="s">
        <v>88</v>
      </c>
      <c r="I56" s="5">
        <f>COUNTIF(C2:C24,"&lt;0.878")-COUNTIF(C2:C24,"&lt;0.861")</f>
        <v>1</v>
      </c>
    </row>
    <row r="57" spans="3:9">
      <c r="C57" s="5" t="s">
        <v>81</v>
      </c>
      <c r="D57" s="5">
        <f>COUNTIF(C2:C25,"&lt;0.805")-COUNTIF(C2:C25,"&lt;0.791")</f>
        <v>1</v>
      </c>
      <c r="H57" s="5" t="s">
        <v>89</v>
      </c>
      <c r="I57" s="5">
        <f>COUNTIF(C2:C24,"&lt;0.895")-COUNTIF(C2:C24,"&lt;0.878")</f>
        <v>1</v>
      </c>
    </row>
    <row r="58" spans="3:9">
      <c r="C58" s="5" t="s">
        <v>82</v>
      </c>
      <c r="D58" s="5">
        <f>COUNTIF(C2:C25,"&lt;0.819")-COUNTIF(C2:C25,"&lt;0.805")</f>
        <v>2</v>
      </c>
      <c r="H58" s="5" t="s">
        <v>90</v>
      </c>
      <c r="I58" s="5">
        <f>COUNTIF(C2:C24,"&lt;0.912")-COUNTIF(C2:C24,"&lt;0.895")</f>
        <v>1</v>
      </c>
    </row>
    <row r="59" spans="3:9">
      <c r="C59" s="5" t="s">
        <v>83</v>
      </c>
      <c r="D59" s="5">
        <f>COUNTIF(C2:C25,"&lt;0.833")-COUNTIF(C2:C25,"&lt;0.819")</f>
        <v>1</v>
      </c>
      <c r="H59" s="5" t="s">
        <v>91</v>
      </c>
      <c r="I59" s="5">
        <f>COUNTIF(C2:C24,"&lt;0.929")-COUNTIF(C2:C24,"&lt;0.912")</f>
        <v>1</v>
      </c>
    </row>
    <row r="60" spans="3:9">
      <c r="C60" s="5" t="s">
        <v>84</v>
      </c>
      <c r="D60" s="5">
        <f>COUNTIF(C2:C24,"&lt;0.847")-COUNTIF(C2:C24,"&lt;0.833")</f>
        <v>1</v>
      </c>
      <c r="H60" s="5" t="s">
        <v>92</v>
      </c>
      <c r="I60" s="5">
        <f>COUNTIF(C2:C24,"&lt;0.946")-COUNTIF(C2:C24,"&lt;0.929")</f>
        <v>1</v>
      </c>
    </row>
    <row r="61" spans="8:9">
      <c r="H61" s="5" t="s">
        <v>93</v>
      </c>
      <c r="I61" s="5">
        <f>COUNTIF(C2:C24,"&lt;0.963")-COUNTIF(C2:C24,"&lt;0.946")</f>
        <v>1</v>
      </c>
    </row>
    <row r="62" spans="8:9">
      <c r="H62" s="5" t="s">
        <v>94</v>
      </c>
      <c r="I62" s="5">
        <f>COUNTIF(C2:C24,"&lt;0.98")-COUNTIF(C2:C24,"&lt;0.963")</f>
        <v>1</v>
      </c>
    </row>
    <row r="63" s="3" customFormat="1" spans="8:9">
      <c r="H63" s="16" t="s">
        <v>95</v>
      </c>
      <c r="I63" s="16">
        <f>COUNTIF(C2:C24,"&lt;0.997")-COUNTIF(C2:C24,"&lt;0.98")</f>
        <v>1</v>
      </c>
    </row>
  </sheetData>
  <pageMargins left="0.75" right="0.75" top="1" bottom="1" header="0.5" footer="0.5"/>
  <headerFooter/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2"/>
  <sheetViews>
    <sheetView topLeftCell="A16" workbookViewId="0">
      <selection activeCell="H40" sqref="H40:I61"/>
    </sheetView>
  </sheetViews>
  <sheetFormatPr defaultColWidth="9" defaultRowHeight="13.5"/>
  <cols>
    <col min="3" max="4" width="18.5" customWidth="1"/>
    <col min="8" max="9" width="17.375" customWidth="1"/>
    <col min="10" max="14" width="12.625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>
      <c r="A2" s="6">
        <v>19</v>
      </c>
      <c r="B2" s="7">
        <v>19</v>
      </c>
      <c r="C2" s="7">
        <v>0.606020212173462</v>
      </c>
      <c r="D2" s="7">
        <v>0.0171260833740234</v>
      </c>
      <c r="E2" s="7">
        <v>10</v>
      </c>
      <c r="F2" s="7">
        <v>5</v>
      </c>
      <c r="G2" s="7">
        <v>0</v>
      </c>
      <c r="H2" s="7">
        <v>5</v>
      </c>
      <c r="I2" s="7">
        <v>1</v>
      </c>
      <c r="J2" s="7">
        <v>0.666666666666667</v>
      </c>
      <c r="K2" s="7">
        <v>0.8</v>
      </c>
      <c r="L2" s="7">
        <v>0.5</v>
      </c>
      <c r="M2" s="7">
        <v>0.5</v>
      </c>
      <c r="N2" s="7">
        <v>0.75</v>
      </c>
    </row>
    <row r="3" s="3" customFormat="1" spans="1:14">
      <c r="A3" s="22">
        <v>62</v>
      </c>
      <c r="B3" s="23">
        <v>62</v>
      </c>
      <c r="C3" s="23">
        <v>0.626335144042969</v>
      </c>
      <c r="D3" s="23">
        <v>0.0125883817672729</v>
      </c>
      <c r="E3" s="23">
        <v>10</v>
      </c>
      <c r="F3" s="23">
        <v>8</v>
      </c>
      <c r="G3" s="23">
        <v>0</v>
      </c>
      <c r="H3" s="23">
        <v>2</v>
      </c>
      <c r="I3" s="23">
        <v>1</v>
      </c>
      <c r="J3" s="23">
        <v>0.555555555555556</v>
      </c>
      <c r="K3" s="23">
        <v>0.714285714285714</v>
      </c>
      <c r="L3" s="23">
        <v>0.8</v>
      </c>
      <c r="M3" s="23">
        <v>0.2</v>
      </c>
      <c r="N3" s="23">
        <v>0.6</v>
      </c>
    </row>
    <row r="4" s="1" customFormat="1" spans="1:14">
      <c r="A4" s="8">
        <v>3</v>
      </c>
      <c r="B4" s="9">
        <v>3</v>
      </c>
      <c r="C4" s="9">
        <v>0.65697968006134</v>
      </c>
      <c r="D4" s="9">
        <v>0.0191965103149414</v>
      </c>
      <c r="E4" s="9">
        <v>10</v>
      </c>
      <c r="F4" s="9">
        <v>6</v>
      </c>
      <c r="G4" s="9">
        <v>0</v>
      </c>
      <c r="H4" s="9">
        <v>4</v>
      </c>
      <c r="I4" s="9">
        <v>1</v>
      </c>
      <c r="J4" s="9">
        <v>0.625</v>
      </c>
      <c r="K4" s="9">
        <v>0.769230769230769</v>
      </c>
      <c r="L4" s="9">
        <v>0.6</v>
      </c>
      <c r="M4" s="9">
        <v>0.4</v>
      </c>
      <c r="N4" s="9">
        <v>0.7</v>
      </c>
    </row>
    <row r="5" spans="1:14">
      <c r="A5" s="6">
        <v>31</v>
      </c>
      <c r="B5" s="7">
        <v>31</v>
      </c>
      <c r="C5" s="7">
        <v>0.662692546844482</v>
      </c>
      <c r="D5" s="7">
        <v>0.0293089151382446</v>
      </c>
      <c r="E5" s="7">
        <v>10</v>
      </c>
      <c r="F5" s="7">
        <v>6</v>
      </c>
      <c r="G5" s="7">
        <v>0</v>
      </c>
      <c r="H5" s="7">
        <v>4</v>
      </c>
      <c r="I5" s="7">
        <v>1</v>
      </c>
      <c r="J5" s="7">
        <v>0.625</v>
      </c>
      <c r="K5" s="7">
        <v>0.769230769230769</v>
      </c>
      <c r="L5" s="7">
        <v>0.6</v>
      </c>
      <c r="M5" s="7">
        <v>0.4</v>
      </c>
      <c r="N5" s="7">
        <v>0.7</v>
      </c>
    </row>
    <row r="6" s="1" customFormat="1" spans="1:14">
      <c r="A6" s="8">
        <v>82</v>
      </c>
      <c r="B6" s="9">
        <v>82</v>
      </c>
      <c r="C6" s="9">
        <v>0.690748572349548</v>
      </c>
      <c r="D6" s="9">
        <v>0.116026639938355</v>
      </c>
      <c r="E6" s="9">
        <v>10</v>
      </c>
      <c r="F6" s="9">
        <v>3</v>
      </c>
      <c r="G6" s="9">
        <v>0</v>
      </c>
      <c r="H6" s="9">
        <v>7</v>
      </c>
      <c r="I6" s="9">
        <v>1</v>
      </c>
      <c r="J6" s="9">
        <v>0.769230769230769</v>
      </c>
      <c r="K6" s="9">
        <v>0.869565217391304</v>
      </c>
      <c r="L6" s="9">
        <v>0.3</v>
      </c>
      <c r="M6" s="9">
        <v>0.7</v>
      </c>
      <c r="N6" s="9">
        <v>0.85</v>
      </c>
    </row>
    <row r="7" s="1" customFormat="1" spans="1:14">
      <c r="A7" s="8">
        <v>68</v>
      </c>
      <c r="B7" s="9">
        <v>68</v>
      </c>
      <c r="C7" s="9">
        <v>0.707603454589844</v>
      </c>
      <c r="D7" s="9">
        <v>0.0820735692977905</v>
      </c>
      <c r="E7" s="9">
        <v>10</v>
      </c>
      <c r="F7" s="9">
        <v>7</v>
      </c>
      <c r="G7" s="9">
        <v>0</v>
      </c>
      <c r="H7" s="9">
        <v>3</v>
      </c>
      <c r="I7" s="9">
        <v>1</v>
      </c>
      <c r="J7" s="9">
        <v>0.588235294117647</v>
      </c>
      <c r="K7" s="9">
        <v>0.740740740740741</v>
      </c>
      <c r="L7" s="9">
        <v>0.7</v>
      </c>
      <c r="M7" s="9">
        <v>0.3</v>
      </c>
      <c r="N7" s="9">
        <v>0.65</v>
      </c>
    </row>
    <row r="8" s="3" customFormat="1" spans="1:14">
      <c r="A8" s="22">
        <v>84</v>
      </c>
      <c r="B8" s="23">
        <v>84</v>
      </c>
      <c r="C8" s="23">
        <v>0.710006833076477</v>
      </c>
      <c r="D8" s="23">
        <v>0.00908374786376953</v>
      </c>
      <c r="E8" s="23">
        <v>10</v>
      </c>
      <c r="F8" s="23">
        <v>5</v>
      </c>
      <c r="G8" s="23">
        <v>0</v>
      </c>
      <c r="H8" s="23">
        <v>5</v>
      </c>
      <c r="I8" s="23">
        <v>1</v>
      </c>
      <c r="J8" s="23">
        <v>0.666666666666667</v>
      </c>
      <c r="K8" s="23">
        <v>0.8</v>
      </c>
      <c r="L8" s="23">
        <v>0.5</v>
      </c>
      <c r="M8" s="23">
        <v>0.5</v>
      </c>
      <c r="N8" s="23">
        <v>0.75</v>
      </c>
    </row>
    <row r="9" customFormat="1" spans="1:14">
      <c r="A9" s="6">
        <v>54</v>
      </c>
      <c r="B9" s="7">
        <v>54</v>
      </c>
      <c r="C9" s="7">
        <v>0.727168083190918</v>
      </c>
      <c r="D9" s="7">
        <v>0.0995856523513794</v>
      </c>
      <c r="E9" s="7">
        <v>10</v>
      </c>
      <c r="F9" s="7">
        <v>5</v>
      </c>
      <c r="G9" s="7">
        <v>0</v>
      </c>
      <c r="H9" s="7">
        <v>5</v>
      </c>
      <c r="I9" s="7">
        <v>1</v>
      </c>
      <c r="J9" s="7">
        <v>0.666666666666667</v>
      </c>
      <c r="K9" s="7">
        <v>0.8</v>
      </c>
      <c r="L9" s="7">
        <v>0.5</v>
      </c>
      <c r="M9" s="7">
        <v>0.5</v>
      </c>
      <c r="N9" s="7">
        <v>0.75</v>
      </c>
    </row>
    <row r="10" customFormat="1" spans="1:14">
      <c r="A10" s="6">
        <v>51</v>
      </c>
      <c r="B10" s="7">
        <v>51</v>
      </c>
      <c r="C10" s="7">
        <v>0.744209051132202</v>
      </c>
      <c r="D10" s="7">
        <v>0.144469022750854</v>
      </c>
      <c r="E10" s="7">
        <v>10</v>
      </c>
      <c r="F10" s="7">
        <v>6</v>
      </c>
      <c r="G10" s="7">
        <v>0</v>
      </c>
      <c r="H10" s="7">
        <v>4</v>
      </c>
      <c r="I10" s="7">
        <v>1</v>
      </c>
      <c r="J10" s="7">
        <v>0.625</v>
      </c>
      <c r="K10" s="7">
        <v>0.769230769230769</v>
      </c>
      <c r="L10" s="7">
        <v>0.6</v>
      </c>
      <c r="M10" s="7">
        <v>0.4</v>
      </c>
      <c r="N10" s="7">
        <v>0.7</v>
      </c>
    </row>
    <row r="11" s="1" customFormat="1" spans="1:14">
      <c r="A11" s="8">
        <v>52</v>
      </c>
      <c r="B11" s="9">
        <v>52</v>
      </c>
      <c r="C11" s="9">
        <v>0.76999843120575</v>
      </c>
      <c r="D11" s="9">
        <v>0.212963461875915</v>
      </c>
      <c r="E11" s="9">
        <v>10</v>
      </c>
      <c r="F11" s="9">
        <v>6</v>
      </c>
      <c r="G11" s="9">
        <v>0</v>
      </c>
      <c r="H11" s="9">
        <v>4</v>
      </c>
      <c r="I11" s="9">
        <v>1</v>
      </c>
      <c r="J11" s="9">
        <v>0.625</v>
      </c>
      <c r="K11" s="9">
        <v>0.769230769230769</v>
      </c>
      <c r="L11" s="9">
        <v>0.6</v>
      </c>
      <c r="M11" s="9">
        <v>0.4</v>
      </c>
      <c r="N11" s="9">
        <v>0.7</v>
      </c>
    </row>
    <row r="12" customFormat="1" spans="1:14">
      <c r="A12" s="6">
        <v>49</v>
      </c>
      <c r="B12" s="7">
        <v>49</v>
      </c>
      <c r="C12" s="7">
        <v>0.783710598945618</v>
      </c>
      <c r="D12" s="7">
        <v>0.189907193183899</v>
      </c>
      <c r="E12" s="7">
        <v>10</v>
      </c>
      <c r="F12" s="7">
        <v>6</v>
      </c>
      <c r="G12" s="7">
        <v>0</v>
      </c>
      <c r="H12" s="7">
        <v>4</v>
      </c>
      <c r="I12" s="7">
        <v>1</v>
      </c>
      <c r="J12" s="7">
        <v>0.625</v>
      </c>
      <c r="K12" s="7">
        <v>0.769230769230769</v>
      </c>
      <c r="L12" s="7">
        <v>0.6</v>
      </c>
      <c r="M12" s="7">
        <v>0.4</v>
      </c>
      <c r="N12" s="7">
        <v>0.7</v>
      </c>
    </row>
    <row r="13" s="1" customFormat="1" spans="1:14">
      <c r="A13" s="8">
        <v>90</v>
      </c>
      <c r="B13" s="9">
        <v>90</v>
      </c>
      <c r="C13" s="9">
        <v>0.805208325386047</v>
      </c>
      <c r="D13" s="9">
        <v>0.158805131912231</v>
      </c>
      <c r="E13" s="9">
        <v>9</v>
      </c>
      <c r="F13" s="9">
        <v>7</v>
      </c>
      <c r="G13" s="9">
        <v>1</v>
      </c>
      <c r="H13" s="9">
        <v>3</v>
      </c>
      <c r="I13" s="9">
        <v>0.9</v>
      </c>
      <c r="J13" s="9">
        <v>0.5625</v>
      </c>
      <c r="K13" s="9">
        <v>0.692307692307692</v>
      </c>
      <c r="L13" s="9">
        <v>0.7</v>
      </c>
      <c r="M13" s="9">
        <v>0.2</v>
      </c>
      <c r="N13" s="9">
        <v>0.6</v>
      </c>
    </row>
    <row r="14" s="14" customFormat="1" spans="1:14">
      <c r="A14" s="19">
        <v>26</v>
      </c>
      <c r="B14" s="20">
        <v>26</v>
      </c>
      <c r="C14" s="20">
        <v>0.814105629920959</v>
      </c>
      <c r="D14" s="20">
        <v>0.123190999031067</v>
      </c>
      <c r="E14" s="20">
        <v>10</v>
      </c>
      <c r="F14" s="20">
        <v>9</v>
      </c>
      <c r="G14" s="20">
        <v>0</v>
      </c>
      <c r="H14" s="20">
        <v>1</v>
      </c>
      <c r="I14" s="20">
        <v>1</v>
      </c>
      <c r="J14" s="20">
        <v>0.526315789473684</v>
      </c>
      <c r="K14" s="20">
        <v>0.689655172413793</v>
      </c>
      <c r="L14" s="20">
        <v>0.9</v>
      </c>
      <c r="M14" s="20">
        <v>0.1</v>
      </c>
      <c r="N14" s="20">
        <v>0.55</v>
      </c>
    </row>
    <row r="15" customFormat="1" spans="1:14">
      <c r="A15" s="6">
        <v>76</v>
      </c>
      <c r="B15" s="7">
        <v>76</v>
      </c>
      <c r="C15" s="7">
        <v>0.827271580696106</v>
      </c>
      <c r="D15" s="7">
        <v>0.122797250747681</v>
      </c>
      <c r="E15" s="7">
        <v>10</v>
      </c>
      <c r="F15" s="7">
        <v>5</v>
      </c>
      <c r="G15" s="7">
        <v>0</v>
      </c>
      <c r="H15" s="7">
        <v>5</v>
      </c>
      <c r="I15" s="7">
        <v>1</v>
      </c>
      <c r="J15" s="7">
        <v>0.666666666666667</v>
      </c>
      <c r="K15" s="7">
        <v>0.8</v>
      </c>
      <c r="L15" s="7">
        <v>0.5</v>
      </c>
      <c r="M15" s="7">
        <v>0.5</v>
      </c>
      <c r="N15" s="7">
        <v>0.75</v>
      </c>
    </row>
    <row r="16" s="14" customFormat="1" spans="1:14">
      <c r="A16" s="19">
        <v>36</v>
      </c>
      <c r="B16" s="20">
        <v>36</v>
      </c>
      <c r="C16" s="20">
        <v>0.845277667045593</v>
      </c>
      <c r="D16" s="20">
        <v>0.0597842931747437</v>
      </c>
      <c r="E16" s="20">
        <v>10</v>
      </c>
      <c r="F16" s="20">
        <v>8</v>
      </c>
      <c r="G16" s="20">
        <v>0</v>
      </c>
      <c r="H16" s="20">
        <v>2</v>
      </c>
      <c r="I16" s="20">
        <v>1</v>
      </c>
      <c r="J16" s="20">
        <v>0.555555555555556</v>
      </c>
      <c r="K16" s="20">
        <v>0.714285714285714</v>
      </c>
      <c r="L16" s="20">
        <v>0.8</v>
      </c>
      <c r="M16" s="20">
        <v>0.2</v>
      </c>
      <c r="N16" s="20">
        <v>0.6</v>
      </c>
    </row>
    <row r="17" s="2" customFormat="1" spans="1:14">
      <c r="A17" s="10">
        <v>99</v>
      </c>
      <c r="B17" s="11">
        <v>99</v>
      </c>
      <c r="C17" s="11">
        <v>0.862016797065735</v>
      </c>
      <c r="D17" s="11">
        <v>0.0384888648986816</v>
      </c>
      <c r="E17" s="11">
        <v>10</v>
      </c>
      <c r="F17" s="11">
        <v>5</v>
      </c>
      <c r="G17" s="11">
        <v>0</v>
      </c>
      <c r="H17" s="11">
        <v>5</v>
      </c>
      <c r="I17" s="11">
        <v>1</v>
      </c>
      <c r="J17" s="11">
        <v>0.666666666666667</v>
      </c>
      <c r="K17" s="11">
        <v>0.8</v>
      </c>
      <c r="L17" s="11">
        <v>0.5</v>
      </c>
      <c r="M17" s="11">
        <v>0.5</v>
      </c>
      <c r="N17" s="11">
        <v>0.75</v>
      </c>
    </row>
    <row r="18" customFormat="1" spans="1:14">
      <c r="A18" s="6">
        <v>48</v>
      </c>
      <c r="B18" s="7">
        <v>48</v>
      </c>
      <c r="C18" s="7">
        <v>0.880075216293335</v>
      </c>
      <c r="D18" s="7">
        <v>0.114109992980957</v>
      </c>
      <c r="E18" s="7">
        <v>10</v>
      </c>
      <c r="F18" s="7">
        <v>5</v>
      </c>
      <c r="G18" s="7">
        <v>0</v>
      </c>
      <c r="H18" s="7">
        <v>5</v>
      </c>
      <c r="I18" s="7">
        <v>1</v>
      </c>
      <c r="J18" s="7">
        <v>0.666666666666667</v>
      </c>
      <c r="K18" s="7">
        <v>0.8</v>
      </c>
      <c r="L18" s="7">
        <v>0.5</v>
      </c>
      <c r="M18" s="7">
        <v>0.5</v>
      </c>
      <c r="N18" s="7">
        <v>0.75</v>
      </c>
    </row>
    <row r="19" s="1" customFormat="1" spans="1:14">
      <c r="A19" s="8">
        <v>80</v>
      </c>
      <c r="B19" s="9">
        <v>80</v>
      </c>
      <c r="C19" s="9">
        <v>0.909982204437256</v>
      </c>
      <c r="D19" s="9">
        <v>0.198383212089539</v>
      </c>
      <c r="E19" s="9">
        <v>10</v>
      </c>
      <c r="F19" s="9">
        <v>9</v>
      </c>
      <c r="G19" s="9">
        <v>0</v>
      </c>
      <c r="H19" s="9">
        <v>1</v>
      </c>
      <c r="I19" s="9">
        <v>1</v>
      </c>
      <c r="J19" s="9">
        <v>0.526315789473684</v>
      </c>
      <c r="K19" s="9">
        <v>0.689655172413793</v>
      </c>
      <c r="L19" s="9">
        <v>0.9</v>
      </c>
      <c r="M19" s="9">
        <v>0.1</v>
      </c>
      <c r="N19" s="9">
        <v>0.55</v>
      </c>
    </row>
    <row r="20" s="2" customFormat="1" spans="1:14">
      <c r="A20" s="10">
        <v>30</v>
      </c>
      <c r="B20" s="11">
        <v>30</v>
      </c>
      <c r="C20" s="11">
        <v>0.924483895301819</v>
      </c>
      <c r="D20" s="11">
        <v>0.00849044322967529</v>
      </c>
      <c r="E20" s="11">
        <v>10</v>
      </c>
      <c r="F20" s="11">
        <v>8</v>
      </c>
      <c r="G20" s="11">
        <v>0</v>
      </c>
      <c r="H20" s="11">
        <v>2</v>
      </c>
      <c r="I20" s="11">
        <v>1</v>
      </c>
      <c r="J20" s="11">
        <v>0.555555555555556</v>
      </c>
      <c r="K20" s="11">
        <v>0.714285714285714</v>
      </c>
      <c r="L20" s="11">
        <v>0.8</v>
      </c>
      <c r="M20" s="11">
        <v>0.2</v>
      </c>
      <c r="N20" s="11">
        <v>0.6</v>
      </c>
    </row>
    <row r="21" s="21" customFormat="1" spans="1:14">
      <c r="A21" s="24">
        <v>10</v>
      </c>
      <c r="B21" s="25">
        <v>10</v>
      </c>
      <c r="C21" s="25">
        <v>0.942210555076599</v>
      </c>
      <c r="D21" s="25">
        <v>0.160889387130737</v>
      </c>
      <c r="E21" s="25">
        <v>10</v>
      </c>
      <c r="F21" s="25">
        <v>4</v>
      </c>
      <c r="G21" s="25">
        <v>0</v>
      </c>
      <c r="H21" s="25">
        <v>6</v>
      </c>
      <c r="I21" s="25">
        <v>1</v>
      </c>
      <c r="J21" s="25">
        <v>0.714285714285714</v>
      </c>
      <c r="K21" s="25">
        <v>0.833333333333333</v>
      </c>
      <c r="L21" s="25">
        <v>0.4</v>
      </c>
      <c r="M21" s="25">
        <v>0.6</v>
      </c>
      <c r="N21" s="25">
        <v>0.8</v>
      </c>
    </row>
    <row r="22" s="1" customFormat="1" spans="1:14">
      <c r="A22" s="8">
        <v>71</v>
      </c>
      <c r="B22" s="9">
        <v>71</v>
      </c>
      <c r="C22" s="9">
        <v>0.962655186653137</v>
      </c>
      <c r="D22" s="9">
        <v>0.0840179920196533</v>
      </c>
      <c r="E22" s="9">
        <v>10</v>
      </c>
      <c r="F22" s="9">
        <v>6</v>
      </c>
      <c r="G22" s="9">
        <v>0</v>
      </c>
      <c r="H22" s="9">
        <v>4</v>
      </c>
      <c r="I22" s="9">
        <v>1</v>
      </c>
      <c r="J22" s="9">
        <v>0.625</v>
      </c>
      <c r="K22" s="9">
        <v>0.769230769230769</v>
      </c>
      <c r="L22" s="9">
        <v>0.6</v>
      </c>
      <c r="M22" s="9">
        <v>0.4</v>
      </c>
      <c r="N22" s="9">
        <v>0.7</v>
      </c>
    </row>
    <row r="23" s="3" customFormat="1" spans="1:14">
      <c r="A23" s="22">
        <v>33</v>
      </c>
      <c r="B23" s="23">
        <v>33</v>
      </c>
      <c r="C23" s="23">
        <v>0.972739696502686</v>
      </c>
      <c r="D23" s="23">
        <v>0.0680270195007324</v>
      </c>
      <c r="E23" s="23">
        <v>10</v>
      </c>
      <c r="F23" s="23">
        <v>7</v>
      </c>
      <c r="G23" s="23">
        <v>0</v>
      </c>
      <c r="H23" s="23">
        <v>3</v>
      </c>
      <c r="I23" s="23">
        <v>1</v>
      </c>
      <c r="J23" s="23">
        <v>0.588235294117647</v>
      </c>
      <c r="K23" s="23">
        <v>0.740740740740741</v>
      </c>
      <c r="L23" s="23">
        <v>0.7</v>
      </c>
      <c r="M23" s="23">
        <v>0.3</v>
      </c>
      <c r="N23" s="23">
        <v>0.65</v>
      </c>
    </row>
    <row r="24" spans="3:14">
      <c r="C24" s="5">
        <f>AVERAGE(C2:C23)</f>
        <v>0.79234088009054</v>
      </c>
      <c r="D24" s="5">
        <f>AVERAGE(D2:D23)</f>
        <v>0.094059716571461</v>
      </c>
      <c r="J24" s="5">
        <f>AVERAGE(J2:J23)</f>
        <v>0.622353878062082</v>
      </c>
      <c r="K24" s="5">
        <f>AVERAGE(K2:K23)</f>
        <v>0.764283628526507</v>
      </c>
      <c r="L24" s="5">
        <f>AVERAGE(L2:L23)</f>
        <v>0.618181818181818</v>
      </c>
      <c r="M24" s="5">
        <f>AVERAGE(M2:M23)</f>
        <v>0.377272727272727</v>
      </c>
      <c r="N24" s="5">
        <f>AVERAGE(N2:N23)</f>
        <v>0.688636363636364</v>
      </c>
    </row>
    <row r="26" spans="3:12">
      <c r="C26" s="12" t="s">
        <v>13</v>
      </c>
      <c r="D26" s="5" t="s">
        <v>14</v>
      </c>
      <c r="E26" s="5"/>
      <c r="H26" s="12" t="s">
        <v>13</v>
      </c>
      <c r="I26" s="5" t="s">
        <v>14</v>
      </c>
      <c r="J26" s="13" t="s">
        <v>26</v>
      </c>
      <c r="K26" s="14"/>
      <c r="L26" s="14"/>
    </row>
    <row r="27" s="14" customFormat="1" spans="3:10">
      <c r="C27" s="13" t="s">
        <v>27</v>
      </c>
      <c r="D27" s="13">
        <f>COUNTIF(C2:C23,"&lt;0.399")-COUNTIF(C2:C23,"&lt;0.385")</f>
        <v>0</v>
      </c>
      <c r="E27" s="13"/>
      <c r="H27" s="13" t="s">
        <v>28</v>
      </c>
      <c r="I27" s="13">
        <f>COUNTIF(C2:C23,"&lt;0.402")-COUNTIF(C2:C23,"&lt;0.385")</f>
        <v>0</v>
      </c>
      <c r="J27" s="15"/>
    </row>
    <row r="28" spans="3:13">
      <c r="C28" s="5" t="s">
        <v>29</v>
      </c>
      <c r="D28" s="5">
        <f>COUNTIF(C2:C23,"&lt;0.413")-COUNTIF(C2:C23,"&lt;0.399")</f>
        <v>0</v>
      </c>
      <c r="E28" s="5"/>
      <c r="H28" s="5" t="s">
        <v>30</v>
      </c>
      <c r="I28" s="5">
        <f>COUNTIF(C2:C23,"&lt;0.419")-COUNTIF(C2:C23,"&lt;0.402")</f>
        <v>0</v>
      </c>
      <c r="J28" s="15">
        <v>0.04</v>
      </c>
      <c r="K28" s="14">
        <v>-20</v>
      </c>
      <c r="L28" s="14">
        <v>480</v>
      </c>
      <c r="M28" s="14">
        <v>24</v>
      </c>
    </row>
    <row r="29" s="14" customFormat="1" spans="3:13">
      <c r="C29" s="13" t="s">
        <v>31</v>
      </c>
      <c r="D29" s="13">
        <f>COUNTIF(C2:C23,"&lt;0.427")-COUNTIF(C2:C23,"&lt;0.413")</f>
        <v>0</v>
      </c>
      <c r="E29" s="13">
        <v>3</v>
      </c>
      <c r="F29" s="13">
        <v>2</v>
      </c>
      <c r="H29" s="13" t="s">
        <v>32</v>
      </c>
      <c r="I29" s="13">
        <f>COUNTIF(C2:C23,"&lt;0.436")-COUNTIF(C2:C23,"&lt;0.419")</f>
        <v>0</v>
      </c>
      <c r="J29" s="15">
        <v>0.08</v>
      </c>
      <c r="K29" s="14">
        <v>-40</v>
      </c>
      <c r="L29" s="14">
        <v>460</v>
      </c>
      <c r="M29" s="14">
        <v>23</v>
      </c>
    </row>
    <row r="30" s="14" customFormat="1" spans="3:13">
      <c r="C30" s="13" t="s">
        <v>33</v>
      </c>
      <c r="D30" s="13">
        <f>COUNTIF(C2:C23,"&lt;0.441")-COUNTIF(C2:C23,"&lt;0.427")</f>
        <v>0</v>
      </c>
      <c r="E30" s="13">
        <v>5</v>
      </c>
      <c r="F30" s="13">
        <v>5</v>
      </c>
      <c r="H30" s="13" t="s">
        <v>34</v>
      </c>
      <c r="I30" s="13">
        <f>COUNTIF(C2:C23,"&lt;0.453")-COUNTIF(C2:C23,"&lt;0.436")</f>
        <v>0</v>
      </c>
      <c r="J30" s="15">
        <v>0.12</v>
      </c>
      <c r="K30" s="14">
        <v>-60</v>
      </c>
      <c r="L30" s="14">
        <v>440</v>
      </c>
      <c r="M30" s="14">
        <v>22</v>
      </c>
    </row>
    <row r="31" s="14" customFormat="1" spans="3:13">
      <c r="C31" s="13" t="s">
        <v>35</v>
      </c>
      <c r="D31" s="13">
        <f>COUNTIF(C2:C23,"&lt;0.455")-COUNTIF(C2:C23,"&lt;0.441")</f>
        <v>0</v>
      </c>
      <c r="E31" s="13">
        <v>9</v>
      </c>
      <c r="F31" s="13">
        <v>7</v>
      </c>
      <c r="H31" s="13" t="s">
        <v>36</v>
      </c>
      <c r="I31" s="13">
        <f>COUNTIF(C2:C23,"&lt;0.47")-COUNTIF(C2:C23,"&lt;0.453")</f>
        <v>0</v>
      </c>
      <c r="J31" s="15">
        <v>0.16</v>
      </c>
      <c r="K31" s="18">
        <v>-80</v>
      </c>
      <c r="L31" s="18">
        <v>420</v>
      </c>
      <c r="M31" s="14">
        <v>21</v>
      </c>
    </row>
    <row r="32" s="14" customFormat="1" spans="3:9">
      <c r="C32" s="13" t="s">
        <v>37</v>
      </c>
      <c r="D32" s="13">
        <f>COUNTIF(C2:C23,"&lt;0.469")-COUNTIF(C2:C23,"&lt;0.455")</f>
        <v>0</v>
      </c>
      <c r="E32" s="13">
        <v>5</v>
      </c>
      <c r="F32" s="13">
        <v>5</v>
      </c>
      <c r="H32" s="13" t="s">
        <v>38</v>
      </c>
      <c r="I32" s="13">
        <f>COUNTIF(C2:C23,"&lt;0.487")-COUNTIF(C2:C23,"&lt;0.47")</f>
        <v>0</v>
      </c>
    </row>
    <row r="33" s="14" customFormat="1" spans="3:9">
      <c r="C33" s="13" t="s">
        <v>39</v>
      </c>
      <c r="D33" s="13">
        <f>COUNTIF(C2:C23,"&lt;0.483")-COUNTIF(C2:C23,"&lt;0.469")</f>
        <v>0</v>
      </c>
      <c r="E33" s="13">
        <v>3</v>
      </c>
      <c r="F33" s="13">
        <v>2</v>
      </c>
      <c r="H33" s="13" t="s">
        <v>40</v>
      </c>
      <c r="I33" s="13">
        <f>COUNTIF(C2:C23,"&lt;0.504")-COUNTIF(C2:C23,"&lt;0.487")</f>
        <v>0</v>
      </c>
    </row>
    <row r="34" spans="3:11">
      <c r="C34" s="5" t="s">
        <v>41</v>
      </c>
      <c r="D34" s="5">
        <f>COUNTIF(C2:C23,"&lt;0.497")-COUNTIF(C2:C23,"&lt;0.483")</f>
        <v>0</v>
      </c>
      <c r="E34" s="5"/>
      <c r="H34" s="5" t="s">
        <v>42</v>
      </c>
      <c r="I34" s="5">
        <f>COUNTIF(C2:C23,"&lt;0.521")-COUNTIF(C2:C23,"&lt;0.504")</f>
        <v>0</v>
      </c>
      <c r="J34" s="5">
        <v>0.57</v>
      </c>
      <c r="K34" s="5">
        <v>0.041</v>
      </c>
    </row>
    <row r="35" spans="3:11">
      <c r="C35" s="5" t="s">
        <v>43</v>
      </c>
      <c r="D35" s="5">
        <f>COUNTIF(C2:C23,"&lt;0.511")-COUNTIF(C2:C23,"&lt;0.497")</f>
        <v>0</v>
      </c>
      <c r="E35" s="5"/>
      <c r="H35" s="5" t="s">
        <v>44</v>
      </c>
      <c r="I35" s="5">
        <f>COUNTIF(C2:C23,"&lt;0.538")-COUNTIF(C2:C23,"&lt;0.521")</f>
        <v>0</v>
      </c>
      <c r="J35" s="5">
        <v>0.725</v>
      </c>
      <c r="K35" s="5">
        <v>0.076</v>
      </c>
    </row>
    <row r="36" spans="3:11">
      <c r="C36" s="5" t="s">
        <v>45</v>
      </c>
      <c r="D36" s="5">
        <f>COUNTIF(C2:C23,"&lt;0.525")-COUNTIF(C2:C23,"&lt;0.511")</f>
        <v>0</v>
      </c>
      <c r="E36" s="5"/>
      <c r="H36" s="5" t="s">
        <v>46</v>
      </c>
      <c r="I36" s="5">
        <f>COUNTIF(C2:C23,"&lt;0.555")-COUNTIF(C2:C23,"&lt;0.538")</f>
        <v>0</v>
      </c>
      <c r="J36" s="5">
        <v>0.801</v>
      </c>
      <c r="K36" s="5">
        <v>0.094</v>
      </c>
    </row>
    <row r="37" spans="3:9">
      <c r="C37" s="5" t="s">
        <v>47</v>
      </c>
      <c r="D37" s="5">
        <f>COUNTIF(C2:C23,"&lt;0.539")-COUNTIF(C2:C23,"&lt;0.525")</f>
        <v>0</v>
      </c>
      <c r="E37" s="5"/>
      <c r="H37" s="5" t="s">
        <v>48</v>
      </c>
      <c r="I37" s="5">
        <f>COUNTIF(C2:C23,"&lt;0.572")-COUNTIF(C2:C23,"&lt;0.555")</f>
        <v>0</v>
      </c>
    </row>
    <row r="38" spans="3:9">
      <c r="C38" s="5" t="s">
        <v>49</v>
      </c>
      <c r="D38" s="5">
        <f>COUNTIF(C2:C24,"&lt;0.553")-COUNTIF(C2:C24,"&lt;0.539")</f>
        <v>0</v>
      </c>
      <c r="H38" s="5" t="s">
        <v>50</v>
      </c>
      <c r="I38" s="5">
        <f>COUNTIF(C2:C23,"&lt;0.589")-COUNTIF(C2:C23,"&lt;0.572")</f>
        <v>0</v>
      </c>
    </row>
    <row r="39" spans="3:9">
      <c r="C39" s="5" t="s">
        <v>51</v>
      </c>
      <c r="D39" s="5">
        <f>COUNTIF(C2:C24,"&lt;0.567")-COUNTIF(C2:C24,"&lt;0.553")</f>
        <v>0</v>
      </c>
      <c r="H39" s="5" t="s">
        <v>52</v>
      </c>
      <c r="I39" s="5">
        <f>COUNTIF(C2:C23,"&lt;0.606")-COUNTIF(C2:C23,"&lt;0.589")</f>
        <v>0</v>
      </c>
    </row>
    <row r="40" s="3" customFormat="1" spans="3:9">
      <c r="C40" s="16" t="s">
        <v>53</v>
      </c>
      <c r="D40" s="16">
        <f>COUNTIF(C2:C24,"&lt;0.581")-COUNTIF(C2:C24,"&lt;0.567")</f>
        <v>0</v>
      </c>
      <c r="H40" s="16" t="s">
        <v>54</v>
      </c>
      <c r="I40" s="16">
        <f>COUNTIF(C2:C23,"&lt;0.623")-COUNTIF(C2:C23,"&lt;0.606")</f>
        <v>1</v>
      </c>
    </row>
    <row r="41" spans="3:9">
      <c r="C41" s="5" t="s">
        <v>55</v>
      </c>
      <c r="D41" s="5">
        <f>COUNTIF(C2:C24,"&lt;0.595")-COUNTIF(C2:C24,"&lt;0.581")</f>
        <v>0</v>
      </c>
      <c r="H41" s="5" t="s">
        <v>56</v>
      </c>
      <c r="I41" s="5">
        <f>COUNTIF(C2:C23,"&lt;0.64")-COUNTIF(C2:C23,"&lt;0.623")</f>
        <v>1</v>
      </c>
    </row>
    <row r="42" spans="3:9">
      <c r="C42" s="5" t="s">
        <v>57</v>
      </c>
      <c r="D42" s="5">
        <f>COUNTIF(C2:C24,"&lt;0.609")-COUNTIF(C2:C24,"&lt;0.595")</f>
        <v>1</v>
      </c>
      <c r="H42" s="5" t="s">
        <v>58</v>
      </c>
      <c r="I42" s="5">
        <f>COUNTIF(C2:C23,"&lt;0.657")-COUNTIF(C2:C23,"&lt;0.64")</f>
        <v>1</v>
      </c>
    </row>
    <row r="43" spans="3:9">
      <c r="C43" s="5" t="s">
        <v>59</v>
      </c>
      <c r="D43" s="5">
        <f>COUNTIF(C2:C24,"&lt;0.623")-COUNTIF(C2:C24,"&lt;0.609")</f>
        <v>0</v>
      </c>
      <c r="H43" s="5" t="s">
        <v>60</v>
      </c>
      <c r="I43" s="5">
        <f>COUNTIF(C2:C23,"&lt;0.674")-COUNTIF(C2:C23,"&lt;0.657")</f>
        <v>1</v>
      </c>
    </row>
    <row r="44" spans="3:9">
      <c r="C44" s="5" t="s">
        <v>61</v>
      </c>
      <c r="D44" s="5">
        <f>COUNTIF(C2:C24,"&lt;0.637")-COUNTIF(C2:C24,"&lt;0.623")</f>
        <v>1</v>
      </c>
      <c r="H44" s="5" t="s">
        <v>62</v>
      </c>
      <c r="I44" s="5">
        <f>COUNTIF(C2:C23,"&lt;0.691")-COUNTIF(C2:C23,"&lt;0.674")</f>
        <v>1</v>
      </c>
    </row>
    <row r="45" spans="3:9">
      <c r="C45" s="5" t="s">
        <v>63</v>
      </c>
      <c r="D45" s="5">
        <f>COUNTIF(C2:C24,"&lt;0.651")-COUNTIF(C2:C24,"&lt;0.637")</f>
        <v>0</v>
      </c>
      <c r="H45" s="5" t="s">
        <v>64</v>
      </c>
      <c r="I45" s="5">
        <f>COUNTIF(C2:C23,"&lt;0.708")-COUNTIF(C2:C23,"&lt;0.691")</f>
        <v>1</v>
      </c>
    </row>
    <row r="46" spans="3:9">
      <c r="C46" s="5" t="s">
        <v>65</v>
      </c>
      <c r="D46" s="5">
        <f>COUNTIF(C2:C24,"&lt;0.665")-COUNTIF(C2:C24,"&lt;0.651")</f>
        <v>2</v>
      </c>
      <c r="H46" s="5" t="s">
        <v>66</v>
      </c>
      <c r="I46" s="5">
        <f>COUNTIF(C2:C23,"&lt;0.725")-COUNTIF(C2:C23,"&lt;0.708")</f>
        <v>1</v>
      </c>
    </row>
    <row r="47" spans="3:9">
      <c r="C47" s="5" t="s">
        <v>67</v>
      </c>
      <c r="D47" s="5">
        <f>COUNTIF(C2:C24,"&lt;0.679")-COUNTIF(C2:C24,"&lt;0.665")</f>
        <v>0</v>
      </c>
      <c r="H47" s="5" t="s">
        <v>68</v>
      </c>
      <c r="I47" s="5">
        <f>COUNTIF(C2:C23,"&lt;0.742")-COUNTIF(C2:C23,"&lt;0.725")</f>
        <v>1</v>
      </c>
    </row>
    <row r="48" spans="3:9">
      <c r="C48" s="5" t="s">
        <v>69</v>
      </c>
      <c r="D48" s="5">
        <f>COUNTIF(C2:C24,"&lt;0.693")-COUNTIF(C2:C24,"&lt;0.679")</f>
        <v>1</v>
      </c>
      <c r="H48" s="5" t="s">
        <v>70</v>
      </c>
      <c r="I48" s="5">
        <f>COUNTIF(C2:C23,"&lt;0.759")-COUNTIF(C2:C23,"&lt;0.742")</f>
        <v>1</v>
      </c>
    </row>
    <row r="49" spans="3:9">
      <c r="C49" s="5" t="s">
        <v>71</v>
      </c>
      <c r="D49" s="5">
        <f>COUNTIF(C2:C24,"&lt;0.707")-COUNTIF(C2:C24,"&lt;0.693")</f>
        <v>0</v>
      </c>
      <c r="H49" s="5" t="s">
        <v>72</v>
      </c>
      <c r="I49" s="5">
        <f>COUNTIF(C2:C23,"&lt;0.776")-COUNTIF(C2:C23,"&lt;0.759")</f>
        <v>1</v>
      </c>
    </row>
    <row r="50" spans="3:9">
      <c r="C50" s="5" t="s">
        <v>73</v>
      </c>
      <c r="D50" s="5">
        <f>COUNTIF(C2:C24,"&lt;0.721")-COUNTIF(C2:C24,"&lt;0.707")</f>
        <v>2</v>
      </c>
      <c r="H50" s="5" t="s">
        <v>74</v>
      </c>
      <c r="I50" s="5">
        <f>COUNTIF(C2:C23,"&lt;0.793")-COUNTIF(C2:C23,"&lt;0.776")</f>
        <v>1</v>
      </c>
    </row>
    <row r="51" s="4" customFormat="1" spans="3:9">
      <c r="C51" s="17" t="s">
        <v>75</v>
      </c>
      <c r="D51" s="17">
        <f>COUNTIF(C2:C24,"&lt;0.735")-COUNTIF(C2:C24,"&lt;0.721")</f>
        <v>1</v>
      </c>
      <c r="H51" s="17" t="s">
        <v>76</v>
      </c>
      <c r="I51" s="17">
        <f>COUNTIF(C2:C23,"&lt;0.81")-COUNTIF(C2:C23,"&lt;0.793")</f>
        <v>1</v>
      </c>
    </row>
    <row r="52" spans="3:9">
      <c r="C52" s="5" t="s">
        <v>77</v>
      </c>
      <c r="D52" s="5">
        <f>COUNTIF(C2:C24,"&lt;0.749")-COUNTIF(C2:C24,"&lt;0.735")</f>
        <v>1</v>
      </c>
      <c r="H52" s="5" t="s">
        <v>85</v>
      </c>
      <c r="I52" s="5">
        <f>COUNTIF(C2:C23,"&lt;0.827")-COUNTIF(C2:C23,"&lt;0.81")</f>
        <v>1</v>
      </c>
    </row>
    <row r="53" spans="3:9">
      <c r="C53" s="5" t="s">
        <v>78</v>
      </c>
      <c r="D53" s="5">
        <f>COUNTIF(C2:C24,"&lt;0.763")-COUNTIF(C2:C24,"&lt;0.749")</f>
        <v>0</v>
      </c>
      <c r="H53" s="5" t="s">
        <v>86</v>
      </c>
      <c r="I53" s="5">
        <f>COUNTIF(C2:C23,"&lt;0.844")-COUNTIF(C2:C23,"&lt;0.827")</f>
        <v>1</v>
      </c>
    </row>
    <row r="54" spans="3:9">
      <c r="C54" s="5" t="s">
        <v>79</v>
      </c>
      <c r="D54" s="5">
        <f>COUNTIF(C2:C24,"&lt;0.777")-COUNTIF(C2:C24,"&lt;0.763")</f>
        <v>1</v>
      </c>
      <c r="H54" s="5" t="s">
        <v>87</v>
      </c>
      <c r="I54" s="5">
        <f>COUNTIF(C2:C23,"&lt;0.861")-COUNTIF(C2:C23,"&lt;0.844")</f>
        <v>1</v>
      </c>
    </row>
    <row r="55" spans="3:9">
      <c r="C55" s="5" t="s">
        <v>80</v>
      </c>
      <c r="D55" s="5">
        <f>COUNTIF(C2:C24,"&lt;0.791")-COUNTIF(C2:C24,"&lt;0.777")</f>
        <v>1</v>
      </c>
      <c r="H55" s="5" t="s">
        <v>88</v>
      </c>
      <c r="I55" s="5">
        <f>COUNTIF(C2:C23,"&lt;0.878")-COUNTIF(C2:C23,"&lt;0.861")</f>
        <v>1</v>
      </c>
    </row>
    <row r="56" spans="3:9">
      <c r="C56" s="5" t="s">
        <v>81</v>
      </c>
      <c r="D56" s="5">
        <f>COUNTIF(C2:C24,"&lt;0.805")-COUNTIF(C2:C24,"&lt;0.791")</f>
        <v>1</v>
      </c>
      <c r="H56" s="5" t="s">
        <v>89</v>
      </c>
      <c r="I56" s="5">
        <f>COUNTIF(C2:C23,"&lt;0.895")-COUNTIF(C2:C23,"&lt;0.878")</f>
        <v>1</v>
      </c>
    </row>
    <row r="57" spans="3:9">
      <c r="C57" s="5" t="s">
        <v>82</v>
      </c>
      <c r="D57" s="5">
        <f>COUNTIF(C2:C24,"&lt;0.819")-COUNTIF(C2:C24,"&lt;0.805")</f>
        <v>2</v>
      </c>
      <c r="H57" s="5" t="s">
        <v>90</v>
      </c>
      <c r="I57" s="5">
        <f>COUNTIF(C2:C23,"&lt;0.912")-COUNTIF(C2:C23,"&lt;0.895")</f>
        <v>1</v>
      </c>
    </row>
    <row r="58" spans="3:9">
      <c r="C58" s="5" t="s">
        <v>83</v>
      </c>
      <c r="D58" s="5">
        <f>COUNTIF(C2:C24,"&lt;0.833")-COUNTIF(C2:C24,"&lt;0.819")</f>
        <v>1</v>
      </c>
      <c r="H58" s="5" t="s">
        <v>91</v>
      </c>
      <c r="I58" s="5">
        <f>COUNTIF(C2:C23,"&lt;0.929")-COUNTIF(C2:C23,"&lt;0.912")</f>
        <v>1</v>
      </c>
    </row>
    <row r="59" spans="3:9">
      <c r="C59" s="5" t="s">
        <v>84</v>
      </c>
      <c r="D59" s="5">
        <f>COUNTIF(C2:C23,"&lt;0.847")-COUNTIF(C2:C23,"&lt;0.833")</f>
        <v>1</v>
      </c>
      <c r="H59" s="5" t="s">
        <v>92</v>
      </c>
      <c r="I59" s="5">
        <f>COUNTIF(C2:C23,"&lt;0.946")-COUNTIF(C2:C23,"&lt;0.929")</f>
        <v>1</v>
      </c>
    </row>
    <row r="60" spans="8:9">
      <c r="H60" s="5" t="s">
        <v>93</v>
      </c>
      <c r="I60" s="5">
        <f>COUNTIF(C2:C23,"&lt;0.963")-COUNTIF(C2:C23,"&lt;0.946")</f>
        <v>1</v>
      </c>
    </row>
    <row r="61" spans="8:9">
      <c r="H61" s="5" t="s">
        <v>94</v>
      </c>
      <c r="I61" s="5">
        <f>COUNTIF(C2:C23,"&lt;0.98")-COUNTIF(C2:C23,"&lt;0.963")</f>
        <v>1</v>
      </c>
    </row>
    <row r="62" s="3" customFormat="1" spans="8:9">
      <c r="H62" s="16" t="s">
        <v>95</v>
      </c>
      <c r="I62" s="16">
        <f>COUNTIF(C2:C23,"&lt;0.997")-COUNTIF(C2:C23,"&lt;0.98")</f>
        <v>0</v>
      </c>
    </row>
  </sheetData>
  <pageMargins left="0.75" right="0.75" top="1" bottom="1" header="0.5" footer="0.5"/>
  <headerFooter/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1"/>
  <sheetViews>
    <sheetView topLeftCell="A16" workbookViewId="0">
      <selection activeCell="J38" sqref="J38"/>
    </sheetView>
  </sheetViews>
  <sheetFormatPr defaultColWidth="9" defaultRowHeight="13.5"/>
  <cols>
    <col min="3" max="4" width="25.875" customWidth="1"/>
    <col min="8" max="9" width="19.5" customWidth="1"/>
    <col min="10" max="11" width="12.625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="3" customFormat="1" spans="1:14">
      <c r="A2" s="22">
        <v>62</v>
      </c>
      <c r="B2" s="23">
        <v>62</v>
      </c>
      <c r="C2" s="23">
        <v>0.626335144042969</v>
      </c>
      <c r="D2" s="23">
        <v>0.0125883817672729</v>
      </c>
      <c r="E2" s="23">
        <v>10</v>
      </c>
      <c r="F2" s="23">
        <v>8</v>
      </c>
      <c r="G2" s="23">
        <v>0</v>
      </c>
      <c r="H2" s="23">
        <v>2</v>
      </c>
      <c r="I2" s="23">
        <v>1</v>
      </c>
      <c r="J2" s="23">
        <v>0.555555555555556</v>
      </c>
      <c r="K2" s="23">
        <v>0.714285714285714</v>
      </c>
      <c r="L2" s="23">
        <v>0.8</v>
      </c>
      <c r="M2" s="23">
        <v>0.2</v>
      </c>
      <c r="N2" s="23">
        <v>0.6</v>
      </c>
    </row>
    <row r="3" s="1" customFormat="1" spans="1:14">
      <c r="A3" s="8">
        <v>3</v>
      </c>
      <c r="B3" s="9">
        <v>3</v>
      </c>
      <c r="C3" s="9">
        <v>0.65697968006134</v>
      </c>
      <c r="D3" s="9">
        <v>0.0191965103149414</v>
      </c>
      <c r="E3" s="9">
        <v>10</v>
      </c>
      <c r="F3" s="9">
        <v>6</v>
      </c>
      <c r="G3" s="9">
        <v>0</v>
      </c>
      <c r="H3" s="9">
        <v>4</v>
      </c>
      <c r="I3" s="9">
        <v>1</v>
      </c>
      <c r="J3" s="9">
        <v>0.625</v>
      </c>
      <c r="K3" s="9">
        <v>0.769230769230769</v>
      </c>
      <c r="L3" s="9">
        <v>0.6</v>
      </c>
      <c r="M3" s="9">
        <v>0.4</v>
      </c>
      <c r="N3" s="9">
        <v>0.7</v>
      </c>
    </row>
    <row r="4" spans="1:14">
      <c r="A4" s="6">
        <v>31</v>
      </c>
      <c r="B4" s="7">
        <v>31</v>
      </c>
      <c r="C4" s="7">
        <v>0.662692546844482</v>
      </c>
      <c r="D4" s="7">
        <v>0.0293089151382446</v>
      </c>
      <c r="E4" s="7">
        <v>10</v>
      </c>
      <c r="F4" s="7">
        <v>6</v>
      </c>
      <c r="G4" s="7">
        <v>0</v>
      </c>
      <c r="H4" s="7">
        <v>4</v>
      </c>
      <c r="I4" s="7">
        <v>1</v>
      </c>
      <c r="J4" s="7">
        <v>0.625</v>
      </c>
      <c r="K4" s="7">
        <v>0.769230769230769</v>
      </c>
      <c r="L4" s="7">
        <v>0.6</v>
      </c>
      <c r="M4" s="7">
        <v>0.4</v>
      </c>
      <c r="N4" s="7">
        <v>0.7</v>
      </c>
    </row>
    <row r="5" s="1" customFormat="1" spans="1:14">
      <c r="A5" s="8">
        <v>82</v>
      </c>
      <c r="B5" s="9">
        <v>82</v>
      </c>
      <c r="C5" s="9">
        <v>0.690748572349548</v>
      </c>
      <c r="D5" s="9">
        <v>0.116026639938355</v>
      </c>
      <c r="E5" s="9">
        <v>10</v>
      </c>
      <c r="F5" s="9">
        <v>3</v>
      </c>
      <c r="G5" s="9">
        <v>0</v>
      </c>
      <c r="H5" s="9">
        <v>7</v>
      </c>
      <c r="I5" s="9">
        <v>1</v>
      </c>
      <c r="J5" s="9">
        <v>0.769230769230769</v>
      </c>
      <c r="K5" s="9">
        <v>0.869565217391304</v>
      </c>
      <c r="L5" s="9">
        <v>0.3</v>
      </c>
      <c r="M5" s="9">
        <v>0.7</v>
      </c>
      <c r="N5" s="9">
        <v>0.85</v>
      </c>
    </row>
    <row r="6" s="1" customFormat="1" spans="1:14">
      <c r="A6" s="8">
        <v>68</v>
      </c>
      <c r="B6" s="9">
        <v>68</v>
      </c>
      <c r="C6" s="9">
        <v>0.707603454589844</v>
      </c>
      <c r="D6" s="9">
        <v>0.0820735692977905</v>
      </c>
      <c r="E6" s="9">
        <v>10</v>
      </c>
      <c r="F6" s="9">
        <v>7</v>
      </c>
      <c r="G6" s="9">
        <v>0</v>
      </c>
      <c r="H6" s="9">
        <v>3</v>
      </c>
      <c r="I6" s="9">
        <v>1</v>
      </c>
      <c r="J6" s="9">
        <v>0.588235294117647</v>
      </c>
      <c r="K6" s="9">
        <v>0.740740740740741</v>
      </c>
      <c r="L6" s="9">
        <v>0.7</v>
      </c>
      <c r="M6" s="9">
        <v>0.3</v>
      </c>
      <c r="N6" s="9">
        <v>0.65</v>
      </c>
    </row>
    <row r="7" s="3" customFormat="1" spans="1:14">
      <c r="A7" s="22">
        <v>84</v>
      </c>
      <c r="B7" s="23">
        <v>84</v>
      </c>
      <c r="C7" s="23">
        <v>0.710006833076477</v>
      </c>
      <c r="D7" s="23">
        <v>0.00908374786376953</v>
      </c>
      <c r="E7" s="23">
        <v>10</v>
      </c>
      <c r="F7" s="23">
        <v>5</v>
      </c>
      <c r="G7" s="23">
        <v>0</v>
      </c>
      <c r="H7" s="23">
        <v>5</v>
      </c>
      <c r="I7" s="23">
        <v>1</v>
      </c>
      <c r="J7" s="23">
        <v>0.666666666666667</v>
      </c>
      <c r="K7" s="23">
        <v>0.8</v>
      </c>
      <c r="L7" s="23">
        <v>0.5</v>
      </c>
      <c r="M7" s="23">
        <v>0.5</v>
      </c>
      <c r="N7" s="23">
        <v>0.75</v>
      </c>
    </row>
    <row r="8" customFormat="1" spans="1:14">
      <c r="A8" s="6">
        <v>54</v>
      </c>
      <c r="B8" s="7">
        <v>54</v>
      </c>
      <c r="C8" s="7">
        <v>0.727168083190918</v>
      </c>
      <c r="D8" s="7">
        <v>0.0995856523513794</v>
      </c>
      <c r="E8" s="7">
        <v>10</v>
      </c>
      <c r="F8" s="7">
        <v>5</v>
      </c>
      <c r="G8" s="7">
        <v>0</v>
      </c>
      <c r="H8" s="7">
        <v>5</v>
      </c>
      <c r="I8" s="7">
        <v>1</v>
      </c>
      <c r="J8" s="7">
        <v>0.666666666666667</v>
      </c>
      <c r="K8" s="7">
        <v>0.8</v>
      </c>
      <c r="L8" s="7">
        <v>0.5</v>
      </c>
      <c r="M8" s="7">
        <v>0.5</v>
      </c>
      <c r="N8" s="7">
        <v>0.75</v>
      </c>
    </row>
    <row r="9" customFormat="1" spans="1:14">
      <c r="A9" s="6">
        <v>51</v>
      </c>
      <c r="B9" s="7">
        <v>51</v>
      </c>
      <c r="C9" s="7">
        <v>0.744209051132202</v>
      </c>
      <c r="D9" s="7">
        <v>0.144469022750854</v>
      </c>
      <c r="E9" s="7">
        <v>10</v>
      </c>
      <c r="F9" s="7">
        <v>6</v>
      </c>
      <c r="G9" s="7">
        <v>0</v>
      </c>
      <c r="H9" s="7">
        <v>4</v>
      </c>
      <c r="I9" s="7">
        <v>1</v>
      </c>
      <c r="J9" s="7">
        <v>0.625</v>
      </c>
      <c r="K9" s="7">
        <v>0.769230769230769</v>
      </c>
      <c r="L9" s="7">
        <v>0.6</v>
      </c>
      <c r="M9" s="7">
        <v>0.4</v>
      </c>
      <c r="N9" s="7">
        <v>0.7</v>
      </c>
    </row>
    <row r="10" s="1" customFormat="1" spans="1:14">
      <c r="A10" s="8">
        <v>52</v>
      </c>
      <c r="B10" s="9">
        <v>52</v>
      </c>
      <c r="C10" s="9">
        <v>0.76999843120575</v>
      </c>
      <c r="D10" s="9">
        <v>0.212963461875915</v>
      </c>
      <c r="E10" s="9">
        <v>10</v>
      </c>
      <c r="F10" s="9">
        <v>6</v>
      </c>
      <c r="G10" s="9">
        <v>0</v>
      </c>
      <c r="H10" s="9">
        <v>4</v>
      </c>
      <c r="I10" s="9">
        <v>1</v>
      </c>
      <c r="J10" s="9">
        <v>0.625</v>
      </c>
      <c r="K10" s="9">
        <v>0.769230769230769</v>
      </c>
      <c r="L10" s="9">
        <v>0.6</v>
      </c>
      <c r="M10" s="9">
        <v>0.4</v>
      </c>
      <c r="N10" s="9">
        <v>0.7</v>
      </c>
    </row>
    <row r="11" customFormat="1" spans="1:14">
      <c r="A11" s="6">
        <v>49</v>
      </c>
      <c r="B11" s="7">
        <v>49</v>
      </c>
      <c r="C11" s="7">
        <v>0.783710598945618</v>
      </c>
      <c r="D11" s="7">
        <v>0.189907193183899</v>
      </c>
      <c r="E11" s="7">
        <v>10</v>
      </c>
      <c r="F11" s="7">
        <v>6</v>
      </c>
      <c r="G11" s="7">
        <v>0</v>
      </c>
      <c r="H11" s="7">
        <v>4</v>
      </c>
      <c r="I11" s="7">
        <v>1</v>
      </c>
      <c r="J11" s="7">
        <v>0.625</v>
      </c>
      <c r="K11" s="7">
        <v>0.769230769230769</v>
      </c>
      <c r="L11" s="7">
        <v>0.6</v>
      </c>
      <c r="M11" s="7">
        <v>0.4</v>
      </c>
      <c r="N11" s="7">
        <v>0.7</v>
      </c>
    </row>
    <row r="12" s="1" customFormat="1" spans="1:14">
      <c r="A12" s="8">
        <v>90</v>
      </c>
      <c r="B12" s="9">
        <v>90</v>
      </c>
      <c r="C12" s="9">
        <v>0.805208325386047</v>
      </c>
      <c r="D12" s="9">
        <v>0.158805131912231</v>
      </c>
      <c r="E12" s="9">
        <v>9</v>
      </c>
      <c r="F12" s="9">
        <v>7</v>
      </c>
      <c r="G12" s="9">
        <v>1</v>
      </c>
      <c r="H12" s="9">
        <v>3</v>
      </c>
      <c r="I12" s="9">
        <v>0.9</v>
      </c>
      <c r="J12" s="9">
        <v>0.5625</v>
      </c>
      <c r="K12" s="9">
        <v>0.692307692307692</v>
      </c>
      <c r="L12" s="9">
        <v>0.7</v>
      </c>
      <c r="M12" s="9">
        <v>0.2</v>
      </c>
      <c r="N12" s="9">
        <v>0.6</v>
      </c>
    </row>
    <row r="13" s="14" customFormat="1" spans="1:14">
      <c r="A13" s="19">
        <v>26</v>
      </c>
      <c r="B13" s="20">
        <v>26</v>
      </c>
      <c r="C13" s="20">
        <v>0.814105629920959</v>
      </c>
      <c r="D13" s="20">
        <v>0.123190999031067</v>
      </c>
      <c r="E13" s="20">
        <v>10</v>
      </c>
      <c r="F13" s="20">
        <v>9</v>
      </c>
      <c r="G13" s="20">
        <v>0</v>
      </c>
      <c r="H13" s="20">
        <v>1</v>
      </c>
      <c r="I13" s="20">
        <v>1</v>
      </c>
      <c r="J13" s="20">
        <v>0.526315789473684</v>
      </c>
      <c r="K13" s="20">
        <v>0.689655172413793</v>
      </c>
      <c r="L13" s="20">
        <v>0.9</v>
      </c>
      <c r="M13" s="20">
        <v>0.1</v>
      </c>
      <c r="N13" s="20">
        <v>0.55</v>
      </c>
    </row>
    <row r="14" s="1" customFormat="1" spans="1:14">
      <c r="A14" s="8">
        <v>25</v>
      </c>
      <c r="B14" s="9">
        <v>25</v>
      </c>
      <c r="C14" s="9">
        <v>0.827527761459351</v>
      </c>
      <c r="D14" s="9">
        <v>0.106193423271179</v>
      </c>
      <c r="E14" s="9">
        <v>10</v>
      </c>
      <c r="F14" s="9">
        <v>6</v>
      </c>
      <c r="G14" s="9">
        <v>0</v>
      </c>
      <c r="H14" s="9">
        <v>4</v>
      </c>
      <c r="I14" s="9">
        <v>1</v>
      </c>
      <c r="J14" s="9">
        <v>0.625</v>
      </c>
      <c r="K14" s="9">
        <v>0.769230769230769</v>
      </c>
      <c r="L14" s="9">
        <v>0.6</v>
      </c>
      <c r="M14" s="9">
        <v>0.4</v>
      </c>
      <c r="N14" s="9">
        <v>0.7</v>
      </c>
    </row>
    <row r="15" s="1" customFormat="1" spans="1:14">
      <c r="A15" s="8">
        <v>79</v>
      </c>
      <c r="B15" s="9">
        <v>79</v>
      </c>
      <c r="C15" s="9">
        <v>0.850063800811768</v>
      </c>
      <c r="D15" s="9">
        <v>0.0480085611343384</v>
      </c>
      <c r="E15" s="9">
        <v>10</v>
      </c>
      <c r="F15" s="9">
        <v>2</v>
      </c>
      <c r="G15" s="9">
        <v>0</v>
      </c>
      <c r="H15" s="9">
        <v>8</v>
      </c>
      <c r="I15" s="9">
        <v>1</v>
      </c>
      <c r="J15" s="9">
        <v>0.833333333333333</v>
      </c>
      <c r="K15" s="9">
        <v>0.909090909090909</v>
      </c>
      <c r="L15" s="9">
        <v>0.2</v>
      </c>
      <c r="M15" s="9">
        <v>0.8</v>
      </c>
      <c r="N15" s="9">
        <v>0.9</v>
      </c>
    </row>
    <row r="16" s="2" customFormat="1" spans="1:14">
      <c r="A16" s="10">
        <v>99</v>
      </c>
      <c r="B16" s="11">
        <v>99</v>
      </c>
      <c r="C16" s="11">
        <v>0.862016797065735</v>
      </c>
      <c r="D16" s="11">
        <v>0.0384888648986816</v>
      </c>
      <c r="E16" s="11">
        <v>10</v>
      </c>
      <c r="F16" s="11">
        <v>5</v>
      </c>
      <c r="G16" s="11">
        <v>0</v>
      </c>
      <c r="H16" s="11">
        <v>5</v>
      </c>
      <c r="I16" s="11">
        <v>1</v>
      </c>
      <c r="J16" s="11">
        <v>0.666666666666667</v>
      </c>
      <c r="K16" s="11">
        <v>0.8</v>
      </c>
      <c r="L16" s="11">
        <v>0.5</v>
      </c>
      <c r="M16" s="11">
        <v>0.5</v>
      </c>
      <c r="N16" s="11">
        <v>0.75</v>
      </c>
    </row>
    <row r="17" customFormat="1" spans="1:14">
      <c r="A17" s="6">
        <v>48</v>
      </c>
      <c r="B17" s="7">
        <v>48</v>
      </c>
      <c r="C17" s="7">
        <v>0.880075216293335</v>
      </c>
      <c r="D17" s="7">
        <v>0.114109992980957</v>
      </c>
      <c r="E17" s="7">
        <v>10</v>
      </c>
      <c r="F17" s="7">
        <v>5</v>
      </c>
      <c r="G17" s="7">
        <v>0</v>
      </c>
      <c r="H17" s="7">
        <v>5</v>
      </c>
      <c r="I17" s="7">
        <v>1</v>
      </c>
      <c r="J17" s="7">
        <v>0.666666666666667</v>
      </c>
      <c r="K17" s="7">
        <v>0.8</v>
      </c>
      <c r="L17" s="7">
        <v>0.5</v>
      </c>
      <c r="M17" s="7">
        <v>0.5</v>
      </c>
      <c r="N17" s="7">
        <v>0.75</v>
      </c>
    </row>
    <row r="18" s="1" customFormat="1" spans="1:14">
      <c r="A18" s="8">
        <v>80</v>
      </c>
      <c r="B18" s="9">
        <v>80</v>
      </c>
      <c r="C18" s="9">
        <v>0.909982204437256</v>
      </c>
      <c r="D18" s="9">
        <v>0.198383212089539</v>
      </c>
      <c r="E18" s="9">
        <v>10</v>
      </c>
      <c r="F18" s="9">
        <v>9</v>
      </c>
      <c r="G18" s="9">
        <v>0</v>
      </c>
      <c r="H18" s="9">
        <v>1</v>
      </c>
      <c r="I18" s="9">
        <v>1</v>
      </c>
      <c r="J18" s="9">
        <v>0.526315789473684</v>
      </c>
      <c r="K18" s="9">
        <v>0.689655172413793</v>
      </c>
      <c r="L18" s="9">
        <v>0.9</v>
      </c>
      <c r="M18" s="9">
        <v>0.1</v>
      </c>
      <c r="N18" s="9">
        <v>0.55</v>
      </c>
    </row>
    <row r="19" s="2" customFormat="1" spans="1:14">
      <c r="A19" s="10">
        <v>30</v>
      </c>
      <c r="B19" s="11">
        <v>30</v>
      </c>
      <c r="C19" s="11">
        <v>0.924483895301819</v>
      </c>
      <c r="D19" s="11">
        <v>0.00849044322967529</v>
      </c>
      <c r="E19" s="11">
        <v>10</v>
      </c>
      <c r="F19" s="11">
        <v>8</v>
      </c>
      <c r="G19" s="11">
        <v>0</v>
      </c>
      <c r="H19" s="11">
        <v>2</v>
      </c>
      <c r="I19" s="11">
        <v>1</v>
      </c>
      <c r="J19" s="11">
        <v>0.555555555555556</v>
      </c>
      <c r="K19" s="11">
        <v>0.714285714285714</v>
      </c>
      <c r="L19" s="11">
        <v>0.8</v>
      </c>
      <c r="M19" s="11">
        <v>0.2</v>
      </c>
      <c r="N19" s="11">
        <v>0.6</v>
      </c>
    </row>
    <row r="20" s="21" customFormat="1" spans="1:14">
      <c r="A20" s="24">
        <v>10</v>
      </c>
      <c r="B20" s="25">
        <v>10</v>
      </c>
      <c r="C20" s="25">
        <v>0.942210555076599</v>
      </c>
      <c r="D20" s="25">
        <v>0.160889387130737</v>
      </c>
      <c r="E20" s="25">
        <v>10</v>
      </c>
      <c r="F20" s="25">
        <v>4</v>
      </c>
      <c r="G20" s="25">
        <v>0</v>
      </c>
      <c r="H20" s="25">
        <v>6</v>
      </c>
      <c r="I20" s="25">
        <v>1</v>
      </c>
      <c r="J20" s="25">
        <v>0.714285714285714</v>
      </c>
      <c r="K20" s="25">
        <v>0.833333333333333</v>
      </c>
      <c r="L20" s="25">
        <v>0.4</v>
      </c>
      <c r="M20" s="25">
        <v>0.6</v>
      </c>
      <c r="N20" s="25">
        <v>0.8</v>
      </c>
    </row>
    <row r="21" s="1" customFormat="1" spans="1:14">
      <c r="A21" s="8">
        <v>71</v>
      </c>
      <c r="B21" s="9">
        <v>71</v>
      </c>
      <c r="C21" s="9">
        <v>0.962655186653137</v>
      </c>
      <c r="D21" s="9">
        <v>0.0840179920196533</v>
      </c>
      <c r="E21" s="9">
        <v>10</v>
      </c>
      <c r="F21" s="9">
        <v>6</v>
      </c>
      <c r="G21" s="9">
        <v>0</v>
      </c>
      <c r="H21" s="9">
        <v>4</v>
      </c>
      <c r="I21" s="9">
        <v>1</v>
      </c>
      <c r="J21" s="9">
        <v>0.625</v>
      </c>
      <c r="K21" s="9">
        <v>0.769230769230769</v>
      </c>
      <c r="L21" s="9">
        <v>0.6</v>
      </c>
      <c r="M21" s="9">
        <v>0.4</v>
      </c>
      <c r="N21" s="9">
        <v>0.7</v>
      </c>
    </row>
    <row r="22" s="3" customFormat="1" spans="1:14">
      <c r="A22" s="22">
        <v>33</v>
      </c>
      <c r="B22" s="23">
        <v>33</v>
      </c>
      <c r="C22" s="23">
        <v>0.972739696502686</v>
      </c>
      <c r="D22" s="23">
        <v>0.0680270195007324</v>
      </c>
      <c r="E22" s="23">
        <v>10</v>
      </c>
      <c r="F22" s="23">
        <v>7</v>
      </c>
      <c r="G22" s="23">
        <v>0</v>
      </c>
      <c r="H22" s="23">
        <v>3</v>
      </c>
      <c r="I22" s="23">
        <v>1</v>
      </c>
      <c r="J22" s="23">
        <v>0.588235294117647</v>
      </c>
      <c r="K22" s="23">
        <v>0.740740740740741</v>
      </c>
      <c r="L22" s="23">
        <v>0.7</v>
      </c>
      <c r="M22" s="23">
        <v>0.3</v>
      </c>
      <c r="N22" s="23">
        <v>0.65</v>
      </c>
    </row>
    <row r="23" spans="3:14">
      <c r="C23" s="5">
        <f>AVERAGE(C2:C22)</f>
        <v>0.801453403064183</v>
      </c>
      <c r="D23" s="5">
        <f>AVERAGE(D2:D22)</f>
        <v>0.096371815318153</v>
      </c>
      <c r="J23" s="5">
        <f>AVERAGE(J2:J22)</f>
        <v>0.631487131514774</v>
      </c>
      <c r="K23" s="5">
        <f>AVERAGE(K2:K22)</f>
        <v>0.770394085315196</v>
      </c>
      <c r="L23" s="5">
        <f>AVERAGE(L2:L22)</f>
        <v>0.6</v>
      </c>
      <c r="M23" s="5">
        <f>AVERAGE(M2:M22)</f>
        <v>0.395238095238095</v>
      </c>
      <c r="N23" s="5">
        <f>AVERAGE(N2:N22)</f>
        <v>0.697619047619048</v>
      </c>
    </row>
    <row r="25" spans="3:12">
      <c r="C25" s="12" t="s">
        <v>13</v>
      </c>
      <c r="D25" s="5" t="s">
        <v>14</v>
      </c>
      <c r="E25" s="5"/>
      <c r="H25" s="12" t="s">
        <v>13</v>
      </c>
      <c r="I25" s="5" t="s">
        <v>14</v>
      </c>
      <c r="J25" s="13" t="s">
        <v>26</v>
      </c>
      <c r="K25" s="14"/>
      <c r="L25" s="14"/>
    </row>
    <row r="26" s="14" customFormat="1" spans="3:10">
      <c r="C26" s="13" t="s">
        <v>27</v>
      </c>
      <c r="D26" s="13">
        <f>COUNTIF(C2:C22,"&lt;0.399")-COUNTIF(C2:C22,"&lt;0.385")</f>
        <v>0</v>
      </c>
      <c r="E26" s="13"/>
      <c r="H26" s="13" t="s">
        <v>28</v>
      </c>
      <c r="I26" s="13">
        <f>COUNTIF(C2:C22,"&lt;0.402")-COUNTIF(C2:C22,"&lt;0.385")</f>
        <v>0</v>
      </c>
      <c r="J26" s="15"/>
    </row>
    <row r="27" spans="3:13">
      <c r="C27" s="5" t="s">
        <v>29</v>
      </c>
      <c r="D27" s="5">
        <f>COUNTIF(C2:C22,"&lt;0.413")-COUNTIF(C2:C22,"&lt;0.399")</f>
        <v>0</v>
      </c>
      <c r="E27" s="5"/>
      <c r="H27" s="5" t="s">
        <v>30</v>
      </c>
      <c r="I27" s="5">
        <f>COUNTIF(C2:C22,"&lt;0.419")-COUNTIF(C2:C22,"&lt;0.402")</f>
        <v>0</v>
      </c>
      <c r="J27" s="15">
        <v>0.04</v>
      </c>
      <c r="K27" s="14">
        <v>-20</v>
      </c>
      <c r="L27" s="14">
        <v>480</v>
      </c>
      <c r="M27" s="14">
        <v>24</v>
      </c>
    </row>
    <row r="28" s="14" customFormat="1" spans="3:13">
      <c r="C28" s="13" t="s">
        <v>31</v>
      </c>
      <c r="D28" s="13">
        <f>COUNTIF(C2:C22,"&lt;0.427")-COUNTIF(C2:C22,"&lt;0.413")</f>
        <v>0</v>
      </c>
      <c r="E28" s="13">
        <v>3</v>
      </c>
      <c r="F28" s="13">
        <v>2</v>
      </c>
      <c r="H28" s="13" t="s">
        <v>32</v>
      </c>
      <c r="I28" s="13">
        <f>COUNTIF(C2:C22,"&lt;0.436")-COUNTIF(C2:C22,"&lt;0.419")</f>
        <v>0</v>
      </c>
      <c r="J28" s="15">
        <v>0.08</v>
      </c>
      <c r="K28" s="14">
        <v>-40</v>
      </c>
      <c r="L28" s="14">
        <v>460</v>
      </c>
      <c r="M28" s="14">
        <v>23</v>
      </c>
    </row>
    <row r="29" s="14" customFormat="1" spans="3:13">
      <c r="C29" s="13" t="s">
        <v>33</v>
      </c>
      <c r="D29" s="13">
        <f>COUNTIF(C2:C22,"&lt;0.441")-COUNTIF(C2:C22,"&lt;0.427")</f>
        <v>0</v>
      </c>
      <c r="E29" s="13">
        <v>5</v>
      </c>
      <c r="F29" s="13">
        <v>5</v>
      </c>
      <c r="H29" s="13" t="s">
        <v>34</v>
      </c>
      <c r="I29" s="13">
        <f>COUNTIF(C2:C22,"&lt;0.453")-COUNTIF(C2:C22,"&lt;0.436")</f>
        <v>0</v>
      </c>
      <c r="J29" s="15">
        <v>0.12</v>
      </c>
      <c r="K29" s="14">
        <v>-60</v>
      </c>
      <c r="L29" s="14">
        <v>440</v>
      </c>
      <c r="M29" s="14">
        <v>22</v>
      </c>
    </row>
    <row r="30" s="14" customFormat="1" spans="3:13">
      <c r="C30" s="13" t="s">
        <v>35</v>
      </c>
      <c r="D30" s="13">
        <f>COUNTIF(C2:C22,"&lt;0.455")-COUNTIF(C2:C22,"&lt;0.441")</f>
        <v>0</v>
      </c>
      <c r="E30" s="13">
        <v>9</v>
      </c>
      <c r="F30" s="13">
        <v>7</v>
      </c>
      <c r="H30" s="13" t="s">
        <v>36</v>
      </c>
      <c r="I30" s="13">
        <f>COUNTIF(C2:C22,"&lt;0.47")-COUNTIF(C2:C22,"&lt;0.453")</f>
        <v>0</v>
      </c>
      <c r="J30" s="15">
        <v>0.16</v>
      </c>
      <c r="K30" s="18">
        <v>-80</v>
      </c>
      <c r="L30" s="18">
        <v>420</v>
      </c>
      <c r="M30" s="14">
        <v>21</v>
      </c>
    </row>
    <row r="31" s="14" customFormat="1" spans="3:9">
      <c r="C31" s="13" t="s">
        <v>37</v>
      </c>
      <c r="D31" s="13">
        <f>COUNTIF(C2:C22,"&lt;0.469")-COUNTIF(C2:C22,"&lt;0.455")</f>
        <v>0</v>
      </c>
      <c r="E31" s="13">
        <v>5</v>
      </c>
      <c r="F31" s="13">
        <v>5</v>
      </c>
      <c r="H31" s="13" t="s">
        <v>38</v>
      </c>
      <c r="I31" s="13">
        <f>COUNTIF(C2:C22,"&lt;0.487")-COUNTIF(C2:C22,"&lt;0.47")</f>
        <v>0</v>
      </c>
    </row>
    <row r="32" s="14" customFormat="1" spans="3:9">
      <c r="C32" s="13" t="s">
        <v>39</v>
      </c>
      <c r="D32" s="13">
        <f>COUNTIF(C2:C22,"&lt;0.483")-COUNTIF(C2:C22,"&lt;0.469")</f>
        <v>0</v>
      </c>
      <c r="E32" s="13">
        <v>3</v>
      </c>
      <c r="F32" s="13">
        <v>2</v>
      </c>
      <c r="H32" s="13" t="s">
        <v>40</v>
      </c>
      <c r="I32" s="13">
        <f>COUNTIF(C2:C22,"&lt;0.504")-COUNTIF(C2:C22,"&lt;0.487")</f>
        <v>0</v>
      </c>
    </row>
    <row r="33" spans="3:11">
      <c r="C33" s="5" t="s">
        <v>41</v>
      </c>
      <c r="D33" s="5">
        <f>COUNTIF(C2:C22,"&lt;0.497")-COUNTIF(C2:C22,"&lt;0.483")</f>
        <v>0</v>
      </c>
      <c r="E33" s="5"/>
      <c r="H33" s="5" t="s">
        <v>42</v>
      </c>
      <c r="I33" s="5">
        <f>COUNTIF(C2:C22,"&lt;0.521")-COUNTIF(C2:C22,"&lt;0.504")</f>
        <v>0</v>
      </c>
      <c r="J33" s="5">
        <v>0.57</v>
      </c>
      <c r="K33" s="5">
        <v>0.041</v>
      </c>
    </row>
    <row r="34" spans="3:11">
      <c r="C34" s="5" t="s">
        <v>43</v>
      </c>
      <c r="D34" s="5">
        <f>COUNTIF(C2:C22,"&lt;0.511")-COUNTIF(C2:C22,"&lt;0.497")</f>
        <v>0</v>
      </c>
      <c r="E34" s="5"/>
      <c r="H34" s="5" t="s">
        <v>44</v>
      </c>
      <c r="I34" s="5">
        <f>COUNTIF(C2:C22,"&lt;0.538")-COUNTIF(C2:C22,"&lt;0.521")</f>
        <v>0</v>
      </c>
      <c r="J34" s="5">
        <v>0.725</v>
      </c>
      <c r="K34" s="5">
        <v>0.076</v>
      </c>
    </row>
    <row r="35" spans="3:11">
      <c r="C35" s="5" t="s">
        <v>45</v>
      </c>
      <c r="D35" s="5">
        <f>COUNTIF(C2:C22,"&lt;0.525")-COUNTIF(C2:C22,"&lt;0.511")</f>
        <v>0</v>
      </c>
      <c r="E35" s="5"/>
      <c r="H35" s="5" t="s">
        <v>46</v>
      </c>
      <c r="I35" s="5">
        <f>COUNTIF(C2:C22,"&lt;0.555")-COUNTIF(C2:C22,"&lt;0.538")</f>
        <v>0</v>
      </c>
      <c r="J35" s="5">
        <v>0.801</v>
      </c>
      <c r="K35" s="5">
        <v>0.094</v>
      </c>
    </row>
    <row r="36" spans="3:9">
      <c r="C36" s="5" t="s">
        <v>47</v>
      </c>
      <c r="D36" s="5">
        <f>COUNTIF(C2:C22,"&lt;0.539")-COUNTIF(C2:C22,"&lt;0.525")</f>
        <v>0</v>
      </c>
      <c r="E36" s="5"/>
      <c r="H36" s="5" t="s">
        <v>48</v>
      </c>
      <c r="I36" s="5">
        <f>COUNTIF(C2:C22,"&lt;0.572")-COUNTIF(C2:C22,"&lt;0.555")</f>
        <v>0</v>
      </c>
    </row>
    <row r="37" spans="3:9">
      <c r="C37" s="5" t="s">
        <v>49</v>
      </c>
      <c r="D37" s="5">
        <f>COUNTIF(C2:C23,"&lt;0.553")-COUNTIF(C2:C23,"&lt;0.539")</f>
        <v>0</v>
      </c>
      <c r="H37" s="5" t="s">
        <v>50</v>
      </c>
      <c r="I37" s="5">
        <f>COUNTIF(C2:C22,"&lt;0.589")-COUNTIF(C2:C22,"&lt;0.572")</f>
        <v>0</v>
      </c>
    </row>
    <row r="38" spans="3:9">
      <c r="C38" s="5" t="s">
        <v>51</v>
      </c>
      <c r="D38" s="5">
        <f>COUNTIF(C2:C23,"&lt;0.567")-COUNTIF(C2:C23,"&lt;0.553")</f>
        <v>0</v>
      </c>
      <c r="H38" s="5" t="s">
        <v>52</v>
      </c>
      <c r="I38" s="5">
        <f>COUNTIF(C2:C22,"&lt;0.606")-COUNTIF(C2:C22,"&lt;0.589")</f>
        <v>0</v>
      </c>
    </row>
    <row r="39" s="3" customFormat="1" spans="3:9">
      <c r="C39" s="16" t="s">
        <v>53</v>
      </c>
      <c r="D39" s="16">
        <f>COUNTIF(C2:C23,"&lt;0.581")-COUNTIF(C2:C23,"&lt;0.567")</f>
        <v>0</v>
      </c>
      <c r="H39" s="16" t="s">
        <v>54</v>
      </c>
      <c r="I39" s="16">
        <f>COUNTIF(C2:C22,"&lt;0.623")-COUNTIF(C2:C22,"&lt;0.606")</f>
        <v>0</v>
      </c>
    </row>
    <row r="40" spans="3:9">
      <c r="C40" s="5" t="s">
        <v>55</v>
      </c>
      <c r="D40" s="5">
        <f>COUNTIF(C2:C23,"&lt;0.595")-COUNTIF(C2:C23,"&lt;0.581")</f>
        <v>0</v>
      </c>
      <c r="H40" s="5" t="s">
        <v>56</v>
      </c>
      <c r="I40" s="5">
        <f>COUNTIF(C2:C22,"&lt;0.64")-COUNTIF(C2:C22,"&lt;0.623")</f>
        <v>1</v>
      </c>
    </row>
    <row r="41" spans="3:9">
      <c r="C41" s="5" t="s">
        <v>57</v>
      </c>
      <c r="D41" s="5">
        <f>COUNTIF(C2:C23,"&lt;0.609")-COUNTIF(C2:C23,"&lt;0.595")</f>
        <v>0</v>
      </c>
      <c r="H41" s="5" t="s">
        <v>58</v>
      </c>
      <c r="I41" s="5">
        <f>COUNTIF(C2:C22,"&lt;0.657")-COUNTIF(C2:C22,"&lt;0.64")</f>
        <v>1</v>
      </c>
    </row>
    <row r="42" spans="3:9">
      <c r="C42" s="5" t="s">
        <v>59</v>
      </c>
      <c r="D42" s="5">
        <f>COUNTIF(C2:C23,"&lt;0.623")-COUNTIF(C2:C23,"&lt;0.609")</f>
        <v>0</v>
      </c>
      <c r="H42" s="5" t="s">
        <v>60</v>
      </c>
      <c r="I42" s="5">
        <f>COUNTIF(C2:C22,"&lt;0.674")-COUNTIF(C2:C22,"&lt;0.657")</f>
        <v>1</v>
      </c>
    </row>
    <row r="43" spans="3:9">
      <c r="C43" s="5" t="s">
        <v>61</v>
      </c>
      <c r="D43" s="5">
        <f>COUNTIF(C2:C23,"&lt;0.637")-COUNTIF(C2:C23,"&lt;0.623")</f>
        <v>1</v>
      </c>
      <c r="H43" s="5" t="s">
        <v>62</v>
      </c>
      <c r="I43" s="5">
        <f>COUNTIF(C2:C22,"&lt;0.691")-COUNTIF(C2:C22,"&lt;0.674")</f>
        <v>1</v>
      </c>
    </row>
    <row r="44" spans="3:9">
      <c r="C44" s="5" t="s">
        <v>63</v>
      </c>
      <c r="D44" s="5">
        <f>COUNTIF(C2:C23,"&lt;0.651")-COUNTIF(C2:C23,"&lt;0.637")</f>
        <v>0</v>
      </c>
      <c r="H44" s="5" t="s">
        <v>64</v>
      </c>
      <c r="I44" s="5">
        <f>COUNTIF(C2:C22,"&lt;0.708")-COUNTIF(C2:C22,"&lt;0.691")</f>
        <v>1</v>
      </c>
    </row>
    <row r="45" spans="3:9">
      <c r="C45" s="5" t="s">
        <v>65</v>
      </c>
      <c r="D45" s="5">
        <f>COUNTIF(C2:C23,"&lt;0.665")-COUNTIF(C2:C23,"&lt;0.651")</f>
        <v>2</v>
      </c>
      <c r="H45" s="5" t="s">
        <v>66</v>
      </c>
      <c r="I45" s="5">
        <f>COUNTIF(C2:C22,"&lt;0.725")-COUNTIF(C2:C22,"&lt;0.708")</f>
        <v>1</v>
      </c>
    </row>
    <row r="46" spans="3:9">
      <c r="C46" s="5" t="s">
        <v>67</v>
      </c>
      <c r="D46" s="5">
        <f>COUNTIF(C2:C23,"&lt;0.679")-COUNTIF(C2:C23,"&lt;0.665")</f>
        <v>0</v>
      </c>
      <c r="H46" s="5" t="s">
        <v>68</v>
      </c>
      <c r="I46" s="5">
        <f>COUNTIF(C2:C22,"&lt;0.742")-COUNTIF(C2:C22,"&lt;0.725")</f>
        <v>1</v>
      </c>
    </row>
    <row r="47" spans="3:9">
      <c r="C47" s="5" t="s">
        <v>69</v>
      </c>
      <c r="D47" s="5">
        <f>COUNTIF(C2:C23,"&lt;0.693")-COUNTIF(C2:C23,"&lt;0.679")</f>
        <v>1</v>
      </c>
      <c r="H47" s="5" t="s">
        <v>70</v>
      </c>
      <c r="I47" s="5">
        <f>COUNTIF(C2:C22,"&lt;0.759")-COUNTIF(C2:C22,"&lt;0.742")</f>
        <v>1</v>
      </c>
    </row>
    <row r="48" spans="3:9">
      <c r="C48" s="5" t="s">
        <v>71</v>
      </c>
      <c r="D48" s="5">
        <f>COUNTIF(C2:C23,"&lt;0.707")-COUNTIF(C2:C23,"&lt;0.693")</f>
        <v>0</v>
      </c>
      <c r="H48" s="5" t="s">
        <v>72</v>
      </c>
      <c r="I48" s="5">
        <f>COUNTIF(C2:C22,"&lt;0.776")-COUNTIF(C2:C22,"&lt;0.759")</f>
        <v>1</v>
      </c>
    </row>
    <row r="49" spans="3:9">
      <c r="C49" s="5" t="s">
        <v>73</v>
      </c>
      <c r="D49" s="5">
        <f>COUNTIF(C2:C23,"&lt;0.721")-COUNTIF(C2:C23,"&lt;0.707")</f>
        <v>2</v>
      </c>
      <c r="H49" s="5" t="s">
        <v>74</v>
      </c>
      <c r="I49" s="5">
        <f>COUNTIF(C2:C22,"&lt;0.793")-COUNTIF(C2:C22,"&lt;0.776")</f>
        <v>1</v>
      </c>
    </row>
    <row r="50" s="4" customFormat="1" spans="3:9">
      <c r="C50" s="17" t="s">
        <v>75</v>
      </c>
      <c r="D50" s="17">
        <f>COUNTIF(C2:C23,"&lt;0.735")-COUNTIF(C2:C23,"&lt;0.721")</f>
        <v>1</v>
      </c>
      <c r="H50" s="17" t="s">
        <v>76</v>
      </c>
      <c r="I50" s="17">
        <f>COUNTIF(C2:C22,"&lt;0.81")-COUNTIF(C2:C22,"&lt;0.793")</f>
        <v>1</v>
      </c>
    </row>
    <row r="51" spans="3:9">
      <c r="C51" s="5" t="s">
        <v>77</v>
      </c>
      <c r="D51" s="5">
        <f>COUNTIF(C2:C23,"&lt;0.749")-COUNTIF(C2:C23,"&lt;0.735")</f>
        <v>1</v>
      </c>
      <c r="H51" s="5" t="s">
        <v>85</v>
      </c>
      <c r="I51" s="5">
        <f>COUNTIF(C2:C22,"&lt;0.827")-COUNTIF(C2:C22,"&lt;0.81")</f>
        <v>1</v>
      </c>
    </row>
    <row r="52" spans="3:9">
      <c r="C52" s="5" t="s">
        <v>78</v>
      </c>
      <c r="D52" s="5">
        <f>COUNTIF(C2:C23,"&lt;0.763")-COUNTIF(C2:C23,"&lt;0.749")</f>
        <v>0</v>
      </c>
      <c r="H52" s="5" t="s">
        <v>86</v>
      </c>
      <c r="I52" s="5">
        <f>COUNTIF(C2:C22,"&lt;0.844")-COUNTIF(C2:C22,"&lt;0.827")</f>
        <v>1</v>
      </c>
    </row>
    <row r="53" spans="3:9">
      <c r="C53" s="5" t="s">
        <v>79</v>
      </c>
      <c r="D53" s="5">
        <f>COUNTIF(C2:C23,"&lt;0.777")-COUNTIF(C2:C23,"&lt;0.763")</f>
        <v>1</v>
      </c>
      <c r="H53" s="5" t="s">
        <v>87</v>
      </c>
      <c r="I53" s="5">
        <f>COUNTIF(C2:C22,"&lt;0.861")-COUNTIF(C2:C22,"&lt;0.844")</f>
        <v>1</v>
      </c>
    </row>
    <row r="54" spans="3:9">
      <c r="C54" s="5" t="s">
        <v>80</v>
      </c>
      <c r="D54" s="5">
        <f>COUNTIF(C2:C23,"&lt;0.791")-COUNTIF(C2:C23,"&lt;0.777")</f>
        <v>1</v>
      </c>
      <c r="H54" s="5" t="s">
        <v>88</v>
      </c>
      <c r="I54" s="5">
        <f>COUNTIF(C2:C22,"&lt;0.878")-COUNTIF(C2:C22,"&lt;0.861")</f>
        <v>1</v>
      </c>
    </row>
    <row r="55" spans="3:9">
      <c r="C55" s="5" t="s">
        <v>81</v>
      </c>
      <c r="D55" s="5">
        <f>COUNTIF(C2:C23,"&lt;0.805")-COUNTIF(C2:C23,"&lt;0.791")</f>
        <v>1</v>
      </c>
      <c r="H55" s="5" t="s">
        <v>89</v>
      </c>
      <c r="I55" s="5">
        <f>COUNTIF(C2:C22,"&lt;0.895")-COUNTIF(C2:C22,"&lt;0.878")</f>
        <v>1</v>
      </c>
    </row>
    <row r="56" spans="3:9">
      <c r="C56" s="5" t="s">
        <v>82</v>
      </c>
      <c r="D56" s="5">
        <f>COUNTIF(C2:C23,"&lt;0.819")-COUNTIF(C2:C23,"&lt;0.805")</f>
        <v>2</v>
      </c>
      <c r="H56" s="5" t="s">
        <v>90</v>
      </c>
      <c r="I56" s="5">
        <f>COUNTIF(C2:C22,"&lt;0.912")-COUNTIF(C2:C22,"&lt;0.895")</f>
        <v>1</v>
      </c>
    </row>
    <row r="57" spans="3:9">
      <c r="C57" s="5" t="s">
        <v>83</v>
      </c>
      <c r="D57" s="5">
        <f>COUNTIF(C2:C23,"&lt;0.833")-COUNTIF(C2:C23,"&lt;0.819")</f>
        <v>1</v>
      </c>
      <c r="H57" s="5" t="s">
        <v>91</v>
      </c>
      <c r="I57" s="5">
        <f>COUNTIF(C2:C22,"&lt;0.929")-COUNTIF(C2:C22,"&lt;0.912")</f>
        <v>1</v>
      </c>
    </row>
    <row r="58" spans="3:9">
      <c r="C58" s="5" t="s">
        <v>84</v>
      </c>
      <c r="D58" s="5">
        <f>COUNTIF(C2:C22,"&lt;0.847")-COUNTIF(C2:C22,"&lt;0.833")</f>
        <v>0</v>
      </c>
      <c r="H58" s="5" t="s">
        <v>92</v>
      </c>
      <c r="I58" s="5">
        <f>COUNTIF(C2:C22,"&lt;0.946")-COUNTIF(C2:C22,"&lt;0.929")</f>
        <v>1</v>
      </c>
    </row>
    <row r="59" spans="8:9">
      <c r="H59" s="5" t="s">
        <v>93</v>
      </c>
      <c r="I59" s="5">
        <f>COUNTIF(C2:C22,"&lt;0.963")-COUNTIF(C2:C22,"&lt;0.946")</f>
        <v>1</v>
      </c>
    </row>
    <row r="60" spans="8:9">
      <c r="H60" s="5" t="s">
        <v>94</v>
      </c>
      <c r="I60" s="5">
        <f>COUNTIF(C2:C22,"&lt;0.98")-COUNTIF(C2:C22,"&lt;0.963")</f>
        <v>1</v>
      </c>
    </row>
    <row r="61" s="3" customFormat="1" spans="8:9">
      <c r="H61" s="16" t="s">
        <v>95</v>
      </c>
      <c r="I61" s="16">
        <f>COUNTIF(C2:C22,"&lt;0.997")-COUNTIF(C2:C22,"&lt;0.98")</f>
        <v>0</v>
      </c>
    </row>
  </sheetData>
  <pageMargins left="0.75" right="0.75" top="1" bottom="1" header="0.5" footer="0.5"/>
  <headerFooter/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2"/>
  <sheetViews>
    <sheetView topLeftCell="A13" workbookViewId="0">
      <selection activeCell="A21" sqref="$A21:$XFD21"/>
    </sheetView>
  </sheetViews>
  <sheetFormatPr defaultColWidth="9" defaultRowHeight="13.5"/>
  <cols>
    <col min="3" max="4" width="17.75" customWidth="1"/>
    <col min="10" max="11" width="12.625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="14" customFormat="1" spans="1:14">
      <c r="A2" s="19">
        <v>70</v>
      </c>
      <c r="B2" s="20">
        <v>70</v>
      </c>
      <c r="C2" s="20">
        <v>0.448178768157959</v>
      </c>
      <c r="D2" s="20">
        <v>0.033928632736206</v>
      </c>
      <c r="E2" s="20">
        <v>10</v>
      </c>
      <c r="F2" s="20">
        <v>5</v>
      </c>
      <c r="G2" s="20">
        <v>0</v>
      </c>
      <c r="H2" s="20">
        <v>5</v>
      </c>
      <c r="I2" s="20">
        <v>1</v>
      </c>
      <c r="J2" s="20">
        <v>0.666666666666667</v>
      </c>
      <c r="K2" s="20">
        <v>0.8</v>
      </c>
      <c r="L2" s="20">
        <v>0.5</v>
      </c>
      <c r="M2" s="20">
        <v>0.5</v>
      </c>
      <c r="N2" s="20">
        <v>0.75</v>
      </c>
    </row>
    <row r="3" s="14" customFormat="1" spans="1:14">
      <c r="A3" s="19">
        <v>8</v>
      </c>
      <c r="B3" s="20">
        <v>8</v>
      </c>
      <c r="C3" s="20">
        <v>0.465441465377808</v>
      </c>
      <c r="D3" s="20">
        <v>0.0322824716567993</v>
      </c>
      <c r="E3" s="20">
        <v>10</v>
      </c>
      <c r="F3" s="20">
        <v>6</v>
      </c>
      <c r="G3" s="20">
        <v>0</v>
      </c>
      <c r="H3" s="20">
        <v>4</v>
      </c>
      <c r="I3" s="20">
        <v>1</v>
      </c>
      <c r="J3" s="20">
        <v>0.625</v>
      </c>
      <c r="K3" s="20">
        <v>0.769230769230769</v>
      </c>
      <c r="L3" s="20">
        <v>0.6</v>
      </c>
      <c r="M3" s="20">
        <v>0.4</v>
      </c>
      <c r="N3" s="20">
        <v>0.7</v>
      </c>
    </row>
    <row r="4" s="14" customFormat="1" spans="1:14">
      <c r="A4" s="19">
        <v>24</v>
      </c>
      <c r="B4" s="20">
        <v>24</v>
      </c>
      <c r="C4" s="20">
        <v>0.466872215270996</v>
      </c>
      <c r="D4" s="20">
        <v>0.0282845497131348</v>
      </c>
      <c r="E4" s="20">
        <v>10</v>
      </c>
      <c r="F4" s="20">
        <v>8</v>
      </c>
      <c r="G4" s="20">
        <v>0</v>
      </c>
      <c r="H4" s="20">
        <v>2</v>
      </c>
      <c r="I4" s="20">
        <v>1</v>
      </c>
      <c r="J4" s="20">
        <v>0.555555555555556</v>
      </c>
      <c r="K4" s="20">
        <v>0.714285714285714</v>
      </c>
      <c r="L4" s="20">
        <v>0.8</v>
      </c>
      <c r="M4" s="20">
        <v>0.2</v>
      </c>
      <c r="N4" s="20">
        <v>0.6</v>
      </c>
    </row>
    <row r="5" s="14" customFormat="1" spans="1:14">
      <c r="A5" s="19">
        <v>55</v>
      </c>
      <c r="B5" s="20">
        <v>55</v>
      </c>
      <c r="C5" s="20">
        <v>0.471357107162476</v>
      </c>
      <c r="D5" s="20">
        <v>0.00975704193115234</v>
      </c>
      <c r="E5" s="20">
        <v>10</v>
      </c>
      <c r="F5" s="20">
        <v>5</v>
      </c>
      <c r="G5" s="20">
        <v>0</v>
      </c>
      <c r="H5" s="20">
        <v>5</v>
      </c>
      <c r="I5" s="20">
        <v>1</v>
      </c>
      <c r="J5" s="20">
        <v>0.666666666666667</v>
      </c>
      <c r="K5" s="20">
        <v>0.8</v>
      </c>
      <c r="L5" s="20">
        <v>0.5</v>
      </c>
      <c r="M5" s="20">
        <v>0.5</v>
      </c>
      <c r="N5" s="20">
        <v>0.75</v>
      </c>
    </row>
    <row r="6" s="1" customFormat="1" spans="1:14">
      <c r="A6" s="8">
        <v>59</v>
      </c>
      <c r="B6" s="9">
        <v>59</v>
      </c>
      <c r="C6" s="9">
        <v>0.475740194320679</v>
      </c>
      <c r="D6" s="9">
        <v>0.0055694580078125</v>
      </c>
      <c r="E6" s="9">
        <v>10</v>
      </c>
      <c r="F6" s="9">
        <v>6</v>
      </c>
      <c r="G6" s="9">
        <v>0</v>
      </c>
      <c r="H6" s="9">
        <v>4</v>
      </c>
      <c r="I6" s="9">
        <v>1</v>
      </c>
      <c r="J6" s="9">
        <v>0.625</v>
      </c>
      <c r="K6" s="9">
        <v>0.769230769230769</v>
      </c>
      <c r="L6" s="9">
        <v>0.6</v>
      </c>
      <c r="M6" s="9">
        <v>0.4</v>
      </c>
      <c r="N6" s="9">
        <v>0.7</v>
      </c>
    </row>
    <row r="7" spans="1:14">
      <c r="A7" s="6">
        <v>12</v>
      </c>
      <c r="B7" s="7">
        <v>12</v>
      </c>
      <c r="C7" s="7">
        <v>0.578823804855347</v>
      </c>
      <c r="D7" s="7">
        <v>0.00784742832183838</v>
      </c>
      <c r="E7" s="7">
        <v>10</v>
      </c>
      <c r="F7" s="7">
        <v>7</v>
      </c>
      <c r="G7" s="7">
        <v>0</v>
      </c>
      <c r="H7" s="7">
        <v>3</v>
      </c>
      <c r="I7" s="7">
        <v>1</v>
      </c>
      <c r="J7" s="7">
        <v>0.588235294117647</v>
      </c>
      <c r="K7" s="7">
        <v>0.740740740740741</v>
      </c>
      <c r="L7" s="7">
        <v>0.7</v>
      </c>
      <c r="M7" s="7">
        <v>0.3</v>
      </c>
      <c r="N7" s="7">
        <v>0.65</v>
      </c>
    </row>
    <row r="8" spans="1:14">
      <c r="A8" s="6">
        <v>44</v>
      </c>
      <c r="B8" s="7">
        <v>44</v>
      </c>
      <c r="C8" s="7">
        <v>0.579375267028809</v>
      </c>
      <c r="D8" s="7">
        <v>0.00989007949829102</v>
      </c>
      <c r="E8" s="7">
        <v>10</v>
      </c>
      <c r="F8" s="7">
        <v>6</v>
      </c>
      <c r="G8" s="7">
        <v>0</v>
      </c>
      <c r="H8" s="7">
        <v>4</v>
      </c>
      <c r="I8" s="7">
        <v>1</v>
      </c>
      <c r="J8" s="7">
        <v>0.625</v>
      </c>
      <c r="K8" s="7">
        <v>0.769230769230769</v>
      </c>
      <c r="L8" s="7">
        <v>0.6</v>
      </c>
      <c r="M8" s="7">
        <v>0.4</v>
      </c>
      <c r="N8" s="7">
        <v>0.7</v>
      </c>
    </row>
    <row r="9" spans="1:14">
      <c r="A9" s="6">
        <v>16</v>
      </c>
      <c r="B9" s="7">
        <v>16</v>
      </c>
      <c r="C9" s="7">
        <v>0.608755111694336</v>
      </c>
      <c r="D9" s="7">
        <v>0.0527166128158569</v>
      </c>
      <c r="E9" s="7">
        <v>10</v>
      </c>
      <c r="F9" s="7">
        <v>3</v>
      </c>
      <c r="G9" s="7">
        <v>0</v>
      </c>
      <c r="H9" s="7">
        <v>7</v>
      </c>
      <c r="I9" s="7">
        <v>1</v>
      </c>
      <c r="J9" s="7">
        <v>0.769230769230769</v>
      </c>
      <c r="K9" s="7">
        <v>0.869565217391304</v>
      </c>
      <c r="L9" s="7">
        <v>0.3</v>
      </c>
      <c r="M9" s="7">
        <v>0.7</v>
      </c>
      <c r="N9" s="7">
        <v>0.85</v>
      </c>
    </row>
    <row r="10" spans="1:14">
      <c r="A10" s="6">
        <v>21</v>
      </c>
      <c r="B10" s="7">
        <v>21</v>
      </c>
      <c r="C10" s="7">
        <v>0.58139967918396</v>
      </c>
      <c r="D10" s="7">
        <v>0.0861740112304687</v>
      </c>
      <c r="E10" s="7">
        <v>10</v>
      </c>
      <c r="F10" s="7">
        <v>2</v>
      </c>
      <c r="G10" s="7">
        <v>0</v>
      </c>
      <c r="H10" s="7">
        <v>8</v>
      </c>
      <c r="I10" s="7">
        <v>1</v>
      </c>
      <c r="J10" s="7">
        <v>0.833333333333333</v>
      </c>
      <c r="K10" s="7">
        <v>0.909090909090909</v>
      </c>
      <c r="L10" s="7">
        <v>0.2</v>
      </c>
      <c r="M10" s="7">
        <v>0.8</v>
      </c>
      <c r="N10" s="7">
        <v>0.9</v>
      </c>
    </row>
    <row r="11" spans="1:14">
      <c r="A11" s="6">
        <v>75</v>
      </c>
      <c r="B11" s="7">
        <v>75</v>
      </c>
      <c r="C11" s="7">
        <v>0.550477266311646</v>
      </c>
      <c r="D11" s="7">
        <v>0.0850745439529419</v>
      </c>
      <c r="E11" s="7">
        <v>10</v>
      </c>
      <c r="F11" s="7">
        <v>6</v>
      </c>
      <c r="G11" s="7">
        <v>0</v>
      </c>
      <c r="H11" s="7">
        <v>4</v>
      </c>
      <c r="I11" s="7">
        <v>1</v>
      </c>
      <c r="J11" s="7">
        <v>0.625</v>
      </c>
      <c r="K11" s="7">
        <v>0.769230769230769</v>
      </c>
      <c r="L11" s="7">
        <v>0.6</v>
      </c>
      <c r="M11" s="7">
        <v>0.4</v>
      </c>
      <c r="N11" s="7">
        <v>0.7</v>
      </c>
    </row>
    <row r="12" spans="1:14">
      <c r="A12" s="6">
        <v>4</v>
      </c>
      <c r="B12" s="7">
        <v>4</v>
      </c>
      <c r="C12" s="7">
        <v>0.600152254104614</v>
      </c>
      <c r="D12" s="7">
        <v>0.0940033197402954</v>
      </c>
      <c r="E12" s="7">
        <v>10</v>
      </c>
      <c r="F12" s="7">
        <v>8</v>
      </c>
      <c r="G12" s="7">
        <v>0</v>
      </c>
      <c r="H12" s="7">
        <v>2</v>
      </c>
      <c r="I12" s="7">
        <v>1</v>
      </c>
      <c r="J12" s="7">
        <v>0.555555555555556</v>
      </c>
      <c r="K12" s="7">
        <v>0.714285714285714</v>
      </c>
      <c r="L12" s="7">
        <v>0.8</v>
      </c>
      <c r="M12" s="7">
        <v>0.2</v>
      </c>
      <c r="N12" s="7">
        <v>0.6</v>
      </c>
    </row>
    <row r="13" spans="1:14">
      <c r="A13" s="6">
        <v>19</v>
      </c>
      <c r="B13" s="7">
        <v>19</v>
      </c>
      <c r="C13" s="7">
        <v>0.606020212173462</v>
      </c>
      <c r="D13" s="7">
        <v>0.0171260833740234</v>
      </c>
      <c r="E13" s="7">
        <v>10</v>
      </c>
      <c r="F13" s="7">
        <v>5</v>
      </c>
      <c r="G13" s="7">
        <v>0</v>
      </c>
      <c r="H13" s="7">
        <v>5</v>
      </c>
      <c r="I13" s="7">
        <v>1</v>
      </c>
      <c r="J13" s="7">
        <v>0.666666666666667</v>
      </c>
      <c r="K13" s="7">
        <v>0.8</v>
      </c>
      <c r="L13" s="7">
        <v>0.5</v>
      </c>
      <c r="M13" s="7">
        <v>0.5</v>
      </c>
      <c r="N13" s="7">
        <v>0.75</v>
      </c>
    </row>
    <row r="14" spans="1:14">
      <c r="A14" s="6">
        <v>61</v>
      </c>
      <c r="B14" s="7">
        <v>61</v>
      </c>
      <c r="C14" s="7">
        <v>0.539327621459961</v>
      </c>
      <c r="D14" s="7">
        <v>0.0835833549499512</v>
      </c>
      <c r="E14" s="7">
        <v>10</v>
      </c>
      <c r="F14" s="7">
        <v>9</v>
      </c>
      <c r="G14" s="7">
        <v>0</v>
      </c>
      <c r="H14" s="7">
        <v>1</v>
      </c>
      <c r="I14" s="7">
        <v>1</v>
      </c>
      <c r="J14" s="7">
        <v>0.526315789473684</v>
      </c>
      <c r="K14" s="7">
        <v>0.689655172413793</v>
      </c>
      <c r="L14" s="7">
        <v>0.9</v>
      </c>
      <c r="M14" s="7">
        <v>0.1</v>
      </c>
      <c r="N14" s="7">
        <v>0.55</v>
      </c>
    </row>
    <row r="15" spans="1:14">
      <c r="A15" s="6">
        <v>16</v>
      </c>
      <c r="B15" s="7">
        <v>16</v>
      </c>
      <c r="C15" s="7">
        <v>0.608755111694336</v>
      </c>
      <c r="D15" s="7">
        <v>0.0527166128158569</v>
      </c>
      <c r="E15" s="7">
        <v>10</v>
      </c>
      <c r="F15" s="7">
        <v>3</v>
      </c>
      <c r="G15" s="7">
        <v>0</v>
      </c>
      <c r="H15" s="7">
        <v>7</v>
      </c>
      <c r="I15" s="7">
        <v>1</v>
      </c>
      <c r="J15" s="7">
        <v>0.769230769230769</v>
      </c>
      <c r="K15" s="7">
        <v>0.869565217391304</v>
      </c>
      <c r="L15" s="7">
        <v>0.3</v>
      </c>
      <c r="M15" s="7">
        <v>0.7</v>
      </c>
      <c r="N15" s="7">
        <v>0.85</v>
      </c>
    </row>
    <row r="16" s="2" customFormat="1" spans="1:14">
      <c r="A16" s="10">
        <v>47</v>
      </c>
      <c r="B16" s="11">
        <v>47</v>
      </c>
      <c r="C16" s="11">
        <v>0.609992265701294</v>
      </c>
      <c r="D16" s="11">
        <v>0.0307860374450684</v>
      </c>
      <c r="E16" s="11">
        <v>10</v>
      </c>
      <c r="F16" s="11">
        <v>6</v>
      </c>
      <c r="G16" s="11">
        <v>0</v>
      </c>
      <c r="H16" s="11">
        <v>4</v>
      </c>
      <c r="I16" s="11">
        <v>1</v>
      </c>
      <c r="J16" s="11">
        <v>0.625</v>
      </c>
      <c r="K16" s="11">
        <v>0.769230769230769</v>
      </c>
      <c r="L16" s="11">
        <v>0.6</v>
      </c>
      <c r="M16" s="11">
        <v>0.4</v>
      </c>
      <c r="N16" s="11">
        <v>0.7</v>
      </c>
    </row>
    <row r="17" spans="1:14">
      <c r="A17" s="6">
        <v>91</v>
      </c>
      <c r="B17" s="7">
        <v>91</v>
      </c>
      <c r="C17" s="7">
        <v>0.553886651992798</v>
      </c>
      <c r="D17" s="7">
        <v>0.0149658918380737</v>
      </c>
      <c r="E17" s="7">
        <v>10</v>
      </c>
      <c r="F17" s="7">
        <v>6</v>
      </c>
      <c r="G17" s="7">
        <v>0</v>
      </c>
      <c r="H17" s="7">
        <v>4</v>
      </c>
      <c r="I17" s="7">
        <v>1</v>
      </c>
      <c r="J17" s="7">
        <v>0.625</v>
      </c>
      <c r="K17" s="7">
        <v>0.769230769230769</v>
      </c>
      <c r="L17" s="7">
        <v>0.6</v>
      </c>
      <c r="M17" s="7">
        <v>0.4</v>
      </c>
      <c r="N17" s="7">
        <v>0.7</v>
      </c>
    </row>
    <row r="18" spans="1:14">
      <c r="A18" s="6">
        <v>72</v>
      </c>
      <c r="B18" s="7">
        <v>72</v>
      </c>
      <c r="C18" s="7">
        <v>0.623065948486328</v>
      </c>
      <c r="D18" s="7">
        <v>0.0411491394042969</v>
      </c>
      <c r="E18" s="7">
        <v>10</v>
      </c>
      <c r="F18" s="7">
        <v>4</v>
      </c>
      <c r="G18" s="7">
        <v>0</v>
      </c>
      <c r="H18" s="7">
        <v>6</v>
      </c>
      <c r="I18" s="7">
        <v>1</v>
      </c>
      <c r="J18" s="7">
        <v>0.714285714285714</v>
      </c>
      <c r="K18" s="7">
        <v>0.833333333333333</v>
      </c>
      <c r="L18" s="7">
        <v>0.4</v>
      </c>
      <c r="M18" s="7">
        <v>0.6</v>
      </c>
      <c r="N18" s="7">
        <v>0.8</v>
      </c>
    </row>
    <row r="19" spans="1:14">
      <c r="A19" s="6">
        <v>62</v>
      </c>
      <c r="B19" s="7">
        <v>62</v>
      </c>
      <c r="C19" s="7">
        <v>0.626335144042969</v>
      </c>
      <c r="D19" s="7">
        <v>0.0125883817672729</v>
      </c>
      <c r="E19" s="7">
        <v>10</v>
      </c>
      <c r="F19" s="7">
        <v>8</v>
      </c>
      <c r="G19" s="7">
        <v>0</v>
      </c>
      <c r="H19" s="7">
        <v>2</v>
      </c>
      <c r="I19" s="7">
        <v>1</v>
      </c>
      <c r="J19" s="7">
        <v>0.555555555555556</v>
      </c>
      <c r="K19" s="7">
        <v>0.714285714285714</v>
      </c>
      <c r="L19" s="7">
        <v>0.8</v>
      </c>
      <c r="M19" s="7">
        <v>0.2</v>
      </c>
      <c r="N19" s="7">
        <v>0.6</v>
      </c>
    </row>
    <row r="20" spans="1:14">
      <c r="A20" s="6">
        <v>38</v>
      </c>
      <c r="B20" s="7">
        <v>38</v>
      </c>
      <c r="C20" s="7">
        <v>0.627801895141602</v>
      </c>
      <c r="D20" s="7">
        <v>0.0450423955917358</v>
      </c>
      <c r="E20" s="7">
        <v>10</v>
      </c>
      <c r="F20" s="7">
        <v>3</v>
      </c>
      <c r="G20" s="7">
        <v>0</v>
      </c>
      <c r="H20" s="7">
        <v>7</v>
      </c>
      <c r="I20" s="7">
        <v>1</v>
      </c>
      <c r="J20" s="7">
        <v>0.769230769230769</v>
      </c>
      <c r="K20" s="7">
        <v>0.869565217391304</v>
      </c>
      <c r="L20" s="7">
        <v>0.3</v>
      </c>
      <c r="M20" s="7">
        <v>0.7</v>
      </c>
      <c r="N20" s="7">
        <v>0.85</v>
      </c>
    </row>
    <row r="21" spans="1:14">
      <c r="A21" s="6">
        <v>41</v>
      </c>
      <c r="B21" s="7">
        <v>41</v>
      </c>
      <c r="C21" s="7">
        <v>0.649533748626709</v>
      </c>
      <c r="D21" s="7">
        <v>0.0536892414093018</v>
      </c>
      <c r="E21" s="7">
        <v>10</v>
      </c>
      <c r="F21" s="7">
        <v>4</v>
      </c>
      <c r="G21" s="7">
        <v>0</v>
      </c>
      <c r="H21" s="7">
        <v>6</v>
      </c>
      <c r="I21" s="7">
        <v>1</v>
      </c>
      <c r="J21" s="7">
        <v>0.714285714285714</v>
      </c>
      <c r="K21" s="7">
        <v>0.833333333333333</v>
      </c>
      <c r="L21" s="7">
        <v>0.4</v>
      </c>
      <c r="M21" s="7">
        <v>0.6</v>
      </c>
      <c r="N21" s="7">
        <v>0.8</v>
      </c>
    </row>
    <row r="22" spans="1:14">
      <c r="A22" s="6">
        <v>28</v>
      </c>
      <c r="B22" s="7">
        <v>28</v>
      </c>
      <c r="C22" s="7">
        <v>0.567909240722656</v>
      </c>
      <c r="D22" s="7">
        <v>0.0131438970565796</v>
      </c>
      <c r="E22" s="7">
        <v>10</v>
      </c>
      <c r="F22" s="7">
        <v>6</v>
      </c>
      <c r="G22" s="7">
        <v>0</v>
      </c>
      <c r="H22" s="7">
        <v>4</v>
      </c>
      <c r="I22" s="7">
        <v>1</v>
      </c>
      <c r="J22" s="7">
        <v>0.625</v>
      </c>
      <c r="K22" s="7">
        <v>0.769230769230769</v>
      </c>
      <c r="L22" s="7">
        <v>0.6</v>
      </c>
      <c r="M22" s="7">
        <v>0.4</v>
      </c>
      <c r="N22" s="7">
        <v>0.7</v>
      </c>
    </row>
    <row r="23" spans="1:14">
      <c r="A23" s="6">
        <v>32</v>
      </c>
      <c r="B23" s="7">
        <v>32</v>
      </c>
      <c r="C23" s="7">
        <v>0.657499194145203</v>
      </c>
      <c r="D23" s="7">
        <v>0.056316614151001</v>
      </c>
      <c r="E23" s="7">
        <v>10</v>
      </c>
      <c r="F23" s="7">
        <v>6</v>
      </c>
      <c r="G23" s="7">
        <v>0</v>
      </c>
      <c r="H23" s="7">
        <v>4</v>
      </c>
      <c r="I23" s="7">
        <v>1</v>
      </c>
      <c r="J23" s="7">
        <v>0.625</v>
      </c>
      <c r="K23" s="7">
        <v>0.769230769230769</v>
      </c>
      <c r="L23" s="7">
        <v>0.6</v>
      </c>
      <c r="M23" s="7">
        <v>0.4</v>
      </c>
      <c r="N23" s="7">
        <v>0.7</v>
      </c>
    </row>
    <row r="24" spans="1:14">
      <c r="A24" s="6">
        <v>13</v>
      </c>
      <c r="B24" s="7">
        <v>13</v>
      </c>
      <c r="C24" s="7">
        <v>0.658955097198486</v>
      </c>
      <c r="D24" s="7">
        <v>0.0644017457962036</v>
      </c>
      <c r="E24" s="7">
        <v>10</v>
      </c>
      <c r="F24" s="7">
        <v>5</v>
      </c>
      <c r="G24" s="7">
        <v>0</v>
      </c>
      <c r="H24" s="7">
        <v>5</v>
      </c>
      <c r="I24" s="7">
        <v>1</v>
      </c>
      <c r="J24" s="7">
        <v>0.666666666666667</v>
      </c>
      <c r="K24" s="7">
        <v>0.8</v>
      </c>
      <c r="L24" s="7">
        <v>0.5</v>
      </c>
      <c r="M24" s="7">
        <v>0.5</v>
      </c>
      <c r="N24" s="7">
        <v>0.75</v>
      </c>
    </row>
    <row r="25" spans="1:14">
      <c r="A25" s="6">
        <v>97</v>
      </c>
      <c r="B25" s="7">
        <v>97</v>
      </c>
      <c r="C25" s="7">
        <v>0.535357475280762</v>
      </c>
      <c r="D25" s="7">
        <v>0.0481466054916382</v>
      </c>
      <c r="E25" s="7">
        <v>10</v>
      </c>
      <c r="F25" s="7">
        <v>7</v>
      </c>
      <c r="G25" s="7">
        <v>0</v>
      </c>
      <c r="H25" s="7">
        <v>3</v>
      </c>
      <c r="I25" s="7">
        <v>1</v>
      </c>
      <c r="J25" s="7">
        <v>0.588235294117647</v>
      </c>
      <c r="K25" s="7">
        <v>0.740740740740741</v>
      </c>
      <c r="L25" s="7">
        <v>0.7</v>
      </c>
      <c r="M25" s="7">
        <v>0.3</v>
      </c>
      <c r="N25" s="7">
        <v>0.65</v>
      </c>
    </row>
    <row r="26" spans="3:14">
      <c r="C26" s="5">
        <f>AVERAGE(C2:C25)</f>
        <v>0.5704588641723</v>
      </c>
      <c r="D26" s="5">
        <f>AVERAGE(D2:D25)</f>
        <v>0.040799339612325</v>
      </c>
      <c r="J26" s="5">
        <f>AVERAGE(J2:J25)</f>
        <v>0.650238199193307</v>
      </c>
      <c r="K26" s="5">
        <f>AVERAGE(K2:K25)</f>
        <v>0.785512215772086</v>
      </c>
      <c r="L26" s="5">
        <f>AVERAGE(L2:L25)</f>
        <v>0.558333333333333</v>
      </c>
      <c r="M26" s="5">
        <f>AVERAGE(M2:M25)</f>
        <v>0.441666666666667</v>
      </c>
      <c r="N26" s="5">
        <f>AVERAGE(N2:N25)</f>
        <v>0.720833333333333</v>
      </c>
    </row>
    <row r="27" spans="12:13">
      <c r="L27" s="5">
        <f>AVERAGE(L3:L26)</f>
        <v>0.560763888888889</v>
      </c>
      <c r="M27" s="5">
        <f>AVERAGE(M3:M26)</f>
        <v>0.439236111111111</v>
      </c>
    </row>
    <row r="28" spans="3:9">
      <c r="C28" s="12" t="s">
        <v>13</v>
      </c>
      <c r="D28" s="5" t="s">
        <v>14</v>
      </c>
      <c r="E28" s="5" t="s">
        <v>96</v>
      </c>
      <c r="F28" s="5" t="s">
        <v>97</v>
      </c>
      <c r="G28" s="13" t="s">
        <v>26</v>
      </c>
      <c r="H28" s="14"/>
      <c r="I28" s="14"/>
    </row>
    <row r="29" spans="3:10">
      <c r="C29" s="5" t="s">
        <v>15</v>
      </c>
      <c r="D29" s="5">
        <f>COUNTIF(C2:C25,"&lt;0.46")-COUNTIF(C2:C25,"&lt;0.385")</f>
        <v>1</v>
      </c>
      <c r="E29" s="5">
        <v>5</v>
      </c>
      <c r="G29" s="15"/>
      <c r="H29" s="14"/>
      <c r="I29" s="14"/>
      <c r="J29" s="14"/>
    </row>
    <row r="30" spans="3:10">
      <c r="C30" s="5" t="s">
        <v>16</v>
      </c>
      <c r="D30" s="5">
        <f>COUNTIF(C2:C25,"&lt;0.535")-COUNTIF(C2:C25,"&lt;0.46")</f>
        <v>4</v>
      </c>
      <c r="E30" s="5"/>
      <c r="G30" s="15">
        <v>0.04</v>
      </c>
      <c r="H30" s="14">
        <v>-20</v>
      </c>
      <c r="I30" s="14">
        <v>480</v>
      </c>
      <c r="J30" s="14">
        <v>24</v>
      </c>
    </row>
    <row r="31" s="3" customFormat="1" spans="3:10">
      <c r="C31" s="16" t="s">
        <v>17</v>
      </c>
      <c r="D31" s="16">
        <f>COUNTIF(C2:C25,"&lt;0.61")-COUNTIF(C2:C25,"&lt;0.535")</f>
        <v>13</v>
      </c>
      <c r="E31" s="16">
        <v>20</v>
      </c>
      <c r="F31" s="16">
        <v>2</v>
      </c>
      <c r="G31" s="15">
        <v>0.08</v>
      </c>
      <c r="H31" s="14">
        <v>-40</v>
      </c>
      <c r="I31" s="14">
        <v>460</v>
      </c>
      <c r="J31" s="14">
        <v>23</v>
      </c>
    </row>
    <row r="32" spans="3:10">
      <c r="C32" s="5" t="s">
        <v>18</v>
      </c>
      <c r="D32" s="5">
        <f>COUNTIF(C2:C25,"&lt;0.685")-COUNTIF(C2:C25,"&lt;0.61")</f>
        <v>6</v>
      </c>
      <c r="E32" s="5"/>
      <c r="F32" s="5">
        <v>5</v>
      </c>
      <c r="G32" s="15">
        <v>0.12</v>
      </c>
      <c r="H32" s="14">
        <v>-60</v>
      </c>
      <c r="I32" s="14">
        <v>440</v>
      </c>
      <c r="J32" s="14">
        <v>22</v>
      </c>
    </row>
    <row r="33" s="4" customFormat="1" spans="3:10">
      <c r="C33" s="17" t="s">
        <v>19</v>
      </c>
      <c r="D33" s="17">
        <f>COUNTIF(C2:C25,"&lt;0.76")-COUNTIF(C2:C25,"&lt;0.685")</f>
        <v>0</v>
      </c>
      <c r="E33" s="17"/>
      <c r="F33" s="17">
        <v>7</v>
      </c>
      <c r="G33" s="15">
        <v>0.16</v>
      </c>
      <c r="H33" s="18">
        <v>-80</v>
      </c>
      <c r="I33" s="18">
        <v>420</v>
      </c>
      <c r="J33" s="14">
        <v>21</v>
      </c>
    </row>
    <row r="34" spans="3:6">
      <c r="C34" s="5" t="s">
        <v>20</v>
      </c>
      <c r="D34" s="5">
        <f>COUNTIF(C2:C25,"&lt;0.835")-COUNTIF(C2:C25,"&lt;0.76")</f>
        <v>0</v>
      </c>
      <c r="E34" s="5"/>
      <c r="F34" s="5">
        <v>5</v>
      </c>
    </row>
    <row r="35" s="3" customFormat="1" spans="3:6">
      <c r="C35" s="16" t="s">
        <v>21</v>
      </c>
      <c r="D35" s="16">
        <f>COUNTIF(C2:C25,"&lt;0.91")-COUNTIF(C2:C25,"&lt;0.835")</f>
        <v>0</v>
      </c>
      <c r="E35" s="16"/>
      <c r="F35" s="16">
        <v>2</v>
      </c>
    </row>
    <row r="36" spans="3:5">
      <c r="C36" s="5" t="s">
        <v>22</v>
      </c>
      <c r="D36" s="5">
        <f>COUNTIF(C2:C25,"&lt;0.985")-COUNTIF(C2:C25,"&lt;0.91")</f>
        <v>0</v>
      </c>
      <c r="E36" s="5"/>
    </row>
    <row r="37" spans="3:5">
      <c r="C37" s="5" t="s">
        <v>23</v>
      </c>
      <c r="D37" s="5">
        <f>COUNTIF(C2:C25,"&lt;1.06")-COUNTIF(C2:C25,"&lt;0.985")</f>
        <v>0</v>
      </c>
      <c r="E37" s="5"/>
    </row>
    <row r="38" spans="3:5">
      <c r="C38" s="5" t="s">
        <v>24</v>
      </c>
      <c r="D38" s="5">
        <f>COUNTIF(C2:C25,"&lt;1.135")-COUNTIF(C2:C25,"&lt;1.06")</f>
        <v>0</v>
      </c>
      <c r="E38" s="5"/>
    </row>
    <row r="39" spans="3:5">
      <c r="C39" s="5" t="s">
        <v>25</v>
      </c>
      <c r="D39" s="5">
        <f>COUNTIF(C2:C25,"&lt;1.21")-COUNTIF(C2:C25,"&lt;1.135")</f>
        <v>0</v>
      </c>
      <c r="E39" s="5"/>
    </row>
    <row r="40" spans="7:8">
      <c r="G40" s="5">
        <v>0.57</v>
      </c>
      <c r="H40" s="5">
        <v>0.041</v>
      </c>
    </row>
    <row r="41" spans="7:8">
      <c r="G41" s="5">
        <v>0.725</v>
      </c>
      <c r="H41" s="5">
        <v>0.076</v>
      </c>
    </row>
    <row r="42" spans="7:8">
      <c r="G42" s="5">
        <v>0.801</v>
      </c>
      <c r="H42" s="5">
        <v>0.094</v>
      </c>
    </row>
  </sheetData>
  <pageMargins left="0.75" right="0.75" top="1" bottom="1" header="0.5" footer="0.5"/>
  <headerFooter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1"/>
  <sheetViews>
    <sheetView topLeftCell="A13" workbookViewId="0">
      <selection activeCell="A21" sqref="$A21:$XFD21"/>
    </sheetView>
  </sheetViews>
  <sheetFormatPr defaultColWidth="9" defaultRowHeight="13.5"/>
  <cols>
    <col min="3" max="4" width="17.125" customWidth="1"/>
    <col min="10" max="11" width="12.625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="14" customFormat="1" spans="1:14">
      <c r="A2" s="19">
        <v>70</v>
      </c>
      <c r="B2" s="20">
        <v>70</v>
      </c>
      <c r="C2" s="20">
        <v>0.448178768157959</v>
      </c>
      <c r="D2" s="20">
        <v>0.033928632736206</v>
      </c>
      <c r="E2" s="20">
        <v>10</v>
      </c>
      <c r="F2" s="20">
        <v>5</v>
      </c>
      <c r="G2" s="20">
        <v>0</v>
      </c>
      <c r="H2" s="20">
        <v>5</v>
      </c>
      <c r="I2" s="20">
        <v>1</v>
      </c>
      <c r="J2" s="20">
        <v>0.666666666666667</v>
      </c>
      <c r="K2" s="20">
        <v>0.8</v>
      </c>
      <c r="L2" s="20">
        <v>0.5</v>
      </c>
      <c r="M2" s="20">
        <v>0.5</v>
      </c>
      <c r="N2" s="20">
        <v>0.75</v>
      </c>
    </row>
    <row r="3" s="14" customFormat="1" spans="1:14">
      <c r="A3" s="19">
        <v>8</v>
      </c>
      <c r="B3" s="20">
        <v>8</v>
      </c>
      <c r="C3" s="20">
        <v>0.465441465377808</v>
      </c>
      <c r="D3" s="20">
        <v>0.0322824716567993</v>
      </c>
      <c r="E3" s="20">
        <v>10</v>
      </c>
      <c r="F3" s="20">
        <v>6</v>
      </c>
      <c r="G3" s="20">
        <v>0</v>
      </c>
      <c r="H3" s="20">
        <v>4</v>
      </c>
      <c r="I3" s="20">
        <v>1</v>
      </c>
      <c r="J3" s="20">
        <v>0.625</v>
      </c>
      <c r="K3" s="20">
        <v>0.769230769230769</v>
      </c>
      <c r="L3" s="20">
        <v>0.6</v>
      </c>
      <c r="M3" s="20">
        <v>0.4</v>
      </c>
      <c r="N3" s="20">
        <v>0.7</v>
      </c>
    </row>
    <row r="4" s="14" customFormat="1" spans="1:14">
      <c r="A4" s="19">
        <v>24</v>
      </c>
      <c r="B4" s="20">
        <v>24</v>
      </c>
      <c r="C4" s="20">
        <v>0.466872215270996</v>
      </c>
      <c r="D4" s="20">
        <v>0.0282845497131348</v>
      </c>
      <c r="E4" s="20">
        <v>10</v>
      </c>
      <c r="F4" s="20">
        <v>8</v>
      </c>
      <c r="G4" s="20">
        <v>0</v>
      </c>
      <c r="H4" s="20">
        <v>2</v>
      </c>
      <c r="I4" s="20">
        <v>1</v>
      </c>
      <c r="J4" s="20">
        <v>0.555555555555556</v>
      </c>
      <c r="K4" s="20">
        <v>0.714285714285714</v>
      </c>
      <c r="L4" s="20">
        <v>0.8</v>
      </c>
      <c r="M4" s="20">
        <v>0.2</v>
      </c>
      <c r="N4" s="20">
        <v>0.6</v>
      </c>
    </row>
    <row r="5" s="14" customFormat="1" spans="1:14">
      <c r="A5" s="19">
        <v>55</v>
      </c>
      <c r="B5" s="20">
        <v>55</v>
      </c>
      <c r="C5" s="20">
        <v>0.471357107162476</v>
      </c>
      <c r="D5" s="20">
        <v>0.00975704193115234</v>
      </c>
      <c r="E5" s="20">
        <v>10</v>
      </c>
      <c r="F5" s="20">
        <v>5</v>
      </c>
      <c r="G5" s="20">
        <v>0</v>
      </c>
      <c r="H5" s="20">
        <v>5</v>
      </c>
      <c r="I5" s="20">
        <v>1</v>
      </c>
      <c r="J5" s="20">
        <v>0.666666666666667</v>
      </c>
      <c r="K5" s="20">
        <v>0.8</v>
      </c>
      <c r="L5" s="20">
        <v>0.5</v>
      </c>
      <c r="M5" s="20">
        <v>0.5</v>
      </c>
      <c r="N5" s="20">
        <v>0.75</v>
      </c>
    </row>
    <row r="6" s="1" customFormat="1" spans="1:14">
      <c r="A6" s="8">
        <v>59</v>
      </c>
      <c r="B6" s="9">
        <v>59</v>
      </c>
      <c r="C6" s="9">
        <v>0.475740194320679</v>
      </c>
      <c r="D6" s="9">
        <v>0.0055694580078125</v>
      </c>
      <c r="E6" s="9">
        <v>10</v>
      </c>
      <c r="F6" s="9">
        <v>6</v>
      </c>
      <c r="G6" s="9">
        <v>0</v>
      </c>
      <c r="H6" s="9">
        <v>4</v>
      </c>
      <c r="I6" s="9">
        <v>1</v>
      </c>
      <c r="J6" s="9">
        <v>0.625</v>
      </c>
      <c r="K6" s="9">
        <v>0.769230769230769</v>
      </c>
      <c r="L6" s="9">
        <v>0.6</v>
      </c>
      <c r="M6" s="9">
        <v>0.4</v>
      </c>
      <c r="N6" s="9">
        <v>0.7</v>
      </c>
    </row>
    <row r="7" spans="1:14">
      <c r="A7" s="6">
        <v>12</v>
      </c>
      <c r="B7" s="7">
        <v>12</v>
      </c>
      <c r="C7" s="7">
        <v>0.578823804855347</v>
      </c>
      <c r="D7" s="7">
        <v>0.00784742832183838</v>
      </c>
      <c r="E7" s="7">
        <v>10</v>
      </c>
      <c r="F7" s="7">
        <v>7</v>
      </c>
      <c r="G7" s="7">
        <v>0</v>
      </c>
      <c r="H7" s="7">
        <v>3</v>
      </c>
      <c r="I7" s="7">
        <v>1</v>
      </c>
      <c r="J7" s="7">
        <v>0.588235294117647</v>
      </c>
      <c r="K7" s="7">
        <v>0.740740740740741</v>
      </c>
      <c r="L7" s="7">
        <v>0.7</v>
      </c>
      <c r="M7" s="7">
        <v>0.3</v>
      </c>
      <c r="N7" s="7">
        <v>0.65</v>
      </c>
    </row>
    <row r="8" spans="1:14">
      <c r="A8" s="6">
        <v>44</v>
      </c>
      <c r="B8" s="7">
        <v>44</v>
      </c>
      <c r="C8" s="7">
        <v>0.579375267028809</v>
      </c>
      <c r="D8" s="7">
        <v>0.00989007949829102</v>
      </c>
      <c r="E8" s="7">
        <v>10</v>
      </c>
      <c r="F8" s="7">
        <v>6</v>
      </c>
      <c r="G8" s="7">
        <v>0</v>
      </c>
      <c r="H8" s="7">
        <v>4</v>
      </c>
      <c r="I8" s="7">
        <v>1</v>
      </c>
      <c r="J8" s="7">
        <v>0.625</v>
      </c>
      <c r="K8" s="7">
        <v>0.769230769230769</v>
      </c>
      <c r="L8" s="7">
        <v>0.6</v>
      </c>
      <c r="M8" s="7">
        <v>0.4</v>
      </c>
      <c r="N8" s="7">
        <v>0.7</v>
      </c>
    </row>
    <row r="9" spans="1:14">
      <c r="A9" s="6">
        <v>16</v>
      </c>
      <c r="B9" s="7">
        <v>16</v>
      </c>
      <c r="C9" s="7">
        <v>0.608755111694336</v>
      </c>
      <c r="D9" s="7">
        <v>0.0527166128158569</v>
      </c>
      <c r="E9" s="7">
        <v>10</v>
      </c>
      <c r="F9" s="7">
        <v>3</v>
      </c>
      <c r="G9" s="7">
        <v>0</v>
      </c>
      <c r="H9" s="7">
        <v>7</v>
      </c>
      <c r="I9" s="7">
        <v>1</v>
      </c>
      <c r="J9" s="7">
        <v>0.769230769230769</v>
      </c>
      <c r="K9" s="7">
        <v>0.869565217391304</v>
      </c>
      <c r="L9" s="7">
        <v>0.3</v>
      </c>
      <c r="M9" s="7">
        <v>0.7</v>
      </c>
      <c r="N9" s="7">
        <v>0.85</v>
      </c>
    </row>
    <row r="10" spans="1:14">
      <c r="A10" s="6">
        <v>21</v>
      </c>
      <c r="B10" s="7">
        <v>21</v>
      </c>
      <c r="C10" s="7">
        <v>0.58139967918396</v>
      </c>
      <c r="D10" s="7">
        <v>0.0861740112304687</v>
      </c>
      <c r="E10" s="7">
        <v>10</v>
      </c>
      <c r="F10" s="7">
        <v>2</v>
      </c>
      <c r="G10" s="7">
        <v>0</v>
      </c>
      <c r="H10" s="7">
        <v>8</v>
      </c>
      <c r="I10" s="7">
        <v>1</v>
      </c>
      <c r="J10" s="7">
        <v>0.833333333333333</v>
      </c>
      <c r="K10" s="7">
        <v>0.909090909090909</v>
      </c>
      <c r="L10" s="7">
        <v>0.2</v>
      </c>
      <c r="M10" s="7">
        <v>0.8</v>
      </c>
      <c r="N10" s="7">
        <v>0.9</v>
      </c>
    </row>
    <row r="11" spans="1:14">
      <c r="A11" s="6">
        <v>75</v>
      </c>
      <c r="B11" s="7">
        <v>75</v>
      </c>
      <c r="C11" s="7">
        <v>0.550477266311646</v>
      </c>
      <c r="D11" s="7">
        <v>0.0850745439529419</v>
      </c>
      <c r="E11" s="7">
        <v>10</v>
      </c>
      <c r="F11" s="7">
        <v>6</v>
      </c>
      <c r="G11" s="7">
        <v>0</v>
      </c>
      <c r="H11" s="7">
        <v>4</v>
      </c>
      <c r="I11" s="7">
        <v>1</v>
      </c>
      <c r="J11" s="7">
        <v>0.625</v>
      </c>
      <c r="K11" s="7">
        <v>0.769230769230769</v>
      </c>
      <c r="L11" s="7">
        <v>0.6</v>
      </c>
      <c r="M11" s="7">
        <v>0.4</v>
      </c>
      <c r="N11" s="7">
        <v>0.7</v>
      </c>
    </row>
    <row r="12" spans="1:14">
      <c r="A12" s="6">
        <v>4</v>
      </c>
      <c r="B12" s="7">
        <v>4</v>
      </c>
      <c r="C12" s="7">
        <v>0.600152254104614</v>
      </c>
      <c r="D12" s="7">
        <v>0.0940033197402954</v>
      </c>
      <c r="E12" s="7">
        <v>10</v>
      </c>
      <c r="F12" s="7">
        <v>8</v>
      </c>
      <c r="G12" s="7">
        <v>0</v>
      </c>
      <c r="H12" s="7">
        <v>2</v>
      </c>
      <c r="I12" s="7">
        <v>1</v>
      </c>
      <c r="J12" s="7">
        <v>0.555555555555556</v>
      </c>
      <c r="K12" s="7">
        <v>0.714285714285714</v>
      </c>
      <c r="L12" s="7">
        <v>0.8</v>
      </c>
      <c r="M12" s="7">
        <v>0.2</v>
      </c>
      <c r="N12" s="7">
        <v>0.6</v>
      </c>
    </row>
    <row r="13" spans="1:14">
      <c r="A13" s="6">
        <v>19</v>
      </c>
      <c r="B13" s="7">
        <v>19</v>
      </c>
      <c r="C13" s="7">
        <v>0.606020212173462</v>
      </c>
      <c r="D13" s="7">
        <v>0.0171260833740234</v>
      </c>
      <c r="E13" s="7">
        <v>10</v>
      </c>
      <c r="F13" s="7">
        <v>5</v>
      </c>
      <c r="G13" s="7">
        <v>0</v>
      </c>
      <c r="H13" s="7">
        <v>5</v>
      </c>
      <c r="I13" s="7">
        <v>1</v>
      </c>
      <c r="J13" s="7">
        <v>0.666666666666667</v>
      </c>
      <c r="K13" s="7">
        <v>0.8</v>
      </c>
      <c r="L13" s="7">
        <v>0.5</v>
      </c>
      <c r="M13" s="7">
        <v>0.5</v>
      </c>
      <c r="N13" s="7">
        <v>0.75</v>
      </c>
    </row>
    <row r="14" spans="1:14">
      <c r="A14" s="6">
        <v>61</v>
      </c>
      <c r="B14" s="7">
        <v>61</v>
      </c>
      <c r="C14" s="7">
        <v>0.539327621459961</v>
      </c>
      <c r="D14" s="7">
        <v>0.0835833549499512</v>
      </c>
      <c r="E14" s="7">
        <v>10</v>
      </c>
      <c r="F14" s="7">
        <v>9</v>
      </c>
      <c r="G14" s="7">
        <v>0</v>
      </c>
      <c r="H14" s="7">
        <v>1</v>
      </c>
      <c r="I14" s="7">
        <v>1</v>
      </c>
      <c r="J14" s="7">
        <v>0.526315789473684</v>
      </c>
      <c r="K14" s="7">
        <v>0.689655172413793</v>
      </c>
      <c r="L14" s="7">
        <v>0.9</v>
      </c>
      <c r="M14" s="7">
        <v>0.1</v>
      </c>
      <c r="N14" s="7">
        <v>0.55</v>
      </c>
    </row>
    <row r="15" spans="1:14">
      <c r="A15" s="6">
        <v>16</v>
      </c>
      <c r="B15" s="7">
        <v>16</v>
      </c>
      <c r="C15" s="7">
        <v>0.608755111694336</v>
      </c>
      <c r="D15" s="7">
        <v>0.0527166128158569</v>
      </c>
      <c r="E15" s="7">
        <v>10</v>
      </c>
      <c r="F15" s="7">
        <v>3</v>
      </c>
      <c r="G15" s="7">
        <v>0</v>
      </c>
      <c r="H15" s="7">
        <v>7</v>
      </c>
      <c r="I15" s="7">
        <v>1</v>
      </c>
      <c r="J15" s="7">
        <v>0.769230769230769</v>
      </c>
      <c r="K15" s="7">
        <v>0.869565217391304</v>
      </c>
      <c r="L15" s="7">
        <v>0.3</v>
      </c>
      <c r="M15" s="7">
        <v>0.7</v>
      </c>
      <c r="N15" s="7">
        <v>0.85</v>
      </c>
    </row>
    <row r="16" s="2" customFormat="1" spans="1:14">
      <c r="A16" s="10">
        <v>47</v>
      </c>
      <c r="B16" s="11">
        <v>47</v>
      </c>
      <c r="C16" s="11">
        <v>0.609992265701294</v>
      </c>
      <c r="D16" s="11">
        <v>0.0307860374450684</v>
      </c>
      <c r="E16" s="11">
        <v>10</v>
      </c>
      <c r="F16" s="11">
        <v>6</v>
      </c>
      <c r="G16" s="11">
        <v>0</v>
      </c>
      <c r="H16" s="11">
        <v>4</v>
      </c>
      <c r="I16" s="11">
        <v>1</v>
      </c>
      <c r="J16" s="11">
        <v>0.625</v>
      </c>
      <c r="K16" s="11">
        <v>0.769230769230769</v>
      </c>
      <c r="L16" s="11">
        <v>0.6</v>
      </c>
      <c r="M16" s="11">
        <v>0.4</v>
      </c>
      <c r="N16" s="11">
        <v>0.7</v>
      </c>
    </row>
    <row r="17" spans="1:14">
      <c r="A17" s="6">
        <v>91</v>
      </c>
      <c r="B17" s="7">
        <v>91</v>
      </c>
      <c r="C17" s="7">
        <v>0.553886651992798</v>
      </c>
      <c r="D17" s="7">
        <v>0.0149658918380737</v>
      </c>
      <c r="E17" s="7">
        <v>10</v>
      </c>
      <c r="F17" s="7">
        <v>6</v>
      </c>
      <c r="G17" s="7">
        <v>0</v>
      </c>
      <c r="H17" s="7">
        <v>4</v>
      </c>
      <c r="I17" s="7">
        <v>1</v>
      </c>
      <c r="J17" s="7">
        <v>0.625</v>
      </c>
      <c r="K17" s="7">
        <v>0.769230769230769</v>
      </c>
      <c r="L17" s="7">
        <v>0.6</v>
      </c>
      <c r="M17" s="7">
        <v>0.4</v>
      </c>
      <c r="N17" s="7">
        <v>0.7</v>
      </c>
    </row>
    <row r="18" spans="1:14">
      <c r="A18" s="6">
        <v>72</v>
      </c>
      <c r="B18" s="7">
        <v>72</v>
      </c>
      <c r="C18" s="7">
        <v>0.623065948486328</v>
      </c>
      <c r="D18" s="7">
        <v>0.0411491394042969</v>
      </c>
      <c r="E18" s="7">
        <v>10</v>
      </c>
      <c r="F18" s="7">
        <v>4</v>
      </c>
      <c r="G18" s="7">
        <v>0</v>
      </c>
      <c r="H18" s="7">
        <v>6</v>
      </c>
      <c r="I18" s="7">
        <v>1</v>
      </c>
      <c r="J18" s="7">
        <v>0.714285714285714</v>
      </c>
      <c r="K18" s="7">
        <v>0.833333333333333</v>
      </c>
      <c r="L18" s="7">
        <v>0.4</v>
      </c>
      <c r="M18" s="7">
        <v>0.6</v>
      </c>
      <c r="N18" s="7">
        <v>0.8</v>
      </c>
    </row>
    <row r="19" spans="1:14">
      <c r="A19" s="6">
        <v>62</v>
      </c>
      <c r="B19" s="7">
        <v>62</v>
      </c>
      <c r="C19" s="7">
        <v>0.626335144042969</v>
      </c>
      <c r="D19" s="7">
        <v>0.0125883817672729</v>
      </c>
      <c r="E19" s="7">
        <v>10</v>
      </c>
      <c r="F19" s="7">
        <v>8</v>
      </c>
      <c r="G19" s="7">
        <v>0</v>
      </c>
      <c r="H19" s="7">
        <v>2</v>
      </c>
      <c r="I19" s="7">
        <v>1</v>
      </c>
      <c r="J19" s="7">
        <v>0.555555555555556</v>
      </c>
      <c r="K19" s="7">
        <v>0.714285714285714</v>
      </c>
      <c r="L19" s="7">
        <v>0.8</v>
      </c>
      <c r="M19" s="7">
        <v>0.2</v>
      </c>
      <c r="N19" s="7">
        <v>0.6</v>
      </c>
    </row>
    <row r="20" spans="1:14">
      <c r="A20" s="6">
        <v>38</v>
      </c>
      <c r="B20" s="7">
        <v>38</v>
      </c>
      <c r="C20" s="7">
        <v>0.627801895141602</v>
      </c>
      <c r="D20" s="7">
        <v>0.0450423955917358</v>
      </c>
      <c r="E20" s="7">
        <v>10</v>
      </c>
      <c r="F20" s="7">
        <v>3</v>
      </c>
      <c r="G20" s="7">
        <v>0</v>
      </c>
      <c r="H20" s="7">
        <v>7</v>
      </c>
      <c r="I20" s="7">
        <v>1</v>
      </c>
      <c r="J20" s="7">
        <v>0.769230769230769</v>
      </c>
      <c r="K20" s="7">
        <v>0.869565217391304</v>
      </c>
      <c r="L20" s="7">
        <v>0.3</v>
      </c>
      <c r="M20" s="7">
        <v>0.7</v>
      </c>
      <c r="N20" s="7">
        <v>0.85</v>
      </c>
    </row>
    <row r="21" spans="1:14">
      <c r="A21" s="6">
        <v>41</v>
      </c>
      <c r="B21" s="7">
        <v>41</v>
      </c>
      <c r="C21" s="7">
        <v>0.649533748626709</v>
      </c>
      <c r="D21" s="7">
        <v>0.0536892414093018</v>
      </c>
      <c r="E21" s="7">
        <v>10</v>
      </c>
      <c r="F21" s="7">
        <v>4</v>
      </c>
      <c r="G21" s="7">
        <v>0</v>
      </c>
      <c r="H21" s="7">
        <v>6</v>
      </c>
      <c r="I21" s="7">
        <v>1</v>
      </c>
      <c r="J21" s="7">
        <v>0.714285714285714</v>
      </c>
      <c r="K21" s="7">
        <v>0.833333333333333</v>
      </c>
      <c r="L21" s="7">
        <v>0.4</v>
      </c>
      <c r="M21" s="7">
        <v>0.6</v>
      </c>
      <c r="N21" s="7">
        <v>0.8</v>
      </c>
    </row>
    <row r="22" spans="1:14">
      <c r="A22" s="6">
        <v>31</v>
      </c>
      <c r="B22" s="7">
        <v>31</v>
      </c>
      <c r="C22" s="7">
        <v>0.662692546844482</v>
      </c>
      <c r="D22" s="7">
        <v>0.0293089151382446</v>
      </c>
      <c r="E22" s="7">
        <v>10</v>
      </c>
      <c r="F22" s="7">
        <v>6</v>
      </c>
      <c r="G22" s="7">
        <v>0</v>
      </c>
      <c r="H22" s="7">
        <v>4</v>
      </c>
      <c r="I22" s="7">
        <v>1</v>
      </c>
      <c r="J22" s="7">
        <v>0.625</v>
      </c>
      <c r="K22" s="7">
        <v>0.769230769230769</v>
      </c>
      <c r="L22" s="7">
        <v>0.6</v>
      </c>
      <c r="M22" s="7">
        <v>0.4</v>
      </c>
      <c r="N22" s="7">
        <v>0.7</v>
      </c>
    </row>
    <row r="23" spans="1:14">
      <c r="A23" s="6">
        <v>13</v>
      </c>
      <c r="B23" s="7">
        <v>13</v>
      </c>
      <c r="C23" s="7">
        <v>0.658955097198486</v>
      </c>
      <c r="D23" s="7">
        <v>0.0644017457962036</v>
      </c>
      <c r="E23" s="7">
        <v>10</v>
      </c>
      <c r="F23" s="7">
        <v>5</v>
      </c>
      <c r="G23" s="7">
        <v>0</v>
      </c>
      <c r="H23" s="7">
        <v>5</v>
      </c>
      <c r="I23" s="7">
        <v>1</v>
      </c>
      <c r="J23" s="7">
        <v>0.666666666666667</v>
      </c>
      <c r="K23" s="7">
        <v>0.8</v>
      </c>
      <c r="L23" s="7">
        <v>0.5</v>
      </c>
      <c r="M23" s="7">
        <v>0.5</v>
      </c>
      <c r="N23" s="7">
        <v>0.75</v>
      </c>
    </row>
    <row r="24" spans="1:14">
      <c r="A24" s="6">
        <v>97</v>
      </c>
      <c r="B24" s="7">
        <v>97</v>
      </c>
      <c r="C24" s="7">
        <v>0.535357475280762</v>
      </c>
      <c r="D24" s="7">
        <v>0.0481466054916382</v>
      </c>
      <c r="E24" s="7">
        <v>10</v>
      </c>
      <c r="F24" s="7">
        <v>7</v>
      </c>
      <c r="G24" s="7">
        <v>0</v>
      </c>
      <c r="H24" s="7">
        <v>3</v>
      </c>
      <c r="I24" s="7">
        <v>1</v>
      </c>
      <c r="J24" s="7">
        <v>0.588235294117647</v>
      </c>
      <c r="K24" s="7">
        <v>0.740740740740741</v>
      </c>
      <c r="L24" s="7">
        <v>0.7</v>
      </c>
      <c r="M24" s="7">
        <v>0.3</v>
      </c>
      <c r="N24" s="7">
        <v>0.65</v>
      </c>
    </row>
    <row r="25" spans="3:14">
      <c r="C25" s="5">
        <f>AVERAGE(C2:C24)</f>
        <v>0.57079551530921</v>
      </c>
      <c r="D25" s="5">
        <f>AVERAGE(D2:D24)</f>
        <v>0.0408275023750637</v>
      </c>
      <c r="J25" s="5">
        <f>AVERAGE(J2:J24)</f>
        <v>0.651335512201712</v>
      </c>
      <c r="K25" s="5">
        <f>AVERAGE(K2:K24)</f>
        <v>0.786220104752143</v>
      </c>
      <c r="L25" s="5">
        <f>AVERAGE(L2:L24)</f>
        <v>0.556521739130435</v>
      </c>
      <c r="M25" s="5">
        <f>AVERAGE(M2:M24)</f>
        <v>0.443478260869565</v>
      </c>
      <c r="N25" s="5">
        <f>AVERAGE(N2:N24)</f>
        <v>0.721739130434783</v>
      </c>
    </row>
    <row r="26" spans="12:13">
      <c r="L26" s="5">
        <f>AVERAGE(L3:L25)</f>
        <v>0.558979206049149</v>
      </c>
      <c r="M26" s="5">
        <f>AVERAGE(M3:M25)</f>
        <v>0.441020793950851</v>
      </c>
    </row>
    <row r="27" spans="3:9">
      <c r="C27" s="12" t="s">
        <v>13</v>
      </c>
      <c r="D27" s="5" t="s">
        <v>14</v>
      </c>
      <c r="E27" s="5" t="s">
        <v>96</v>
      </c>
      <c r="F27" s="5" t="s">
        <v>97</v>
      </c>
      <c r="G27" s="13" t="s">
        <v>26</v>
      </c>
      <c r="H27" s="14"/>
      <c r="I27" s="14"/>
    </row>
    <row r="28" spans="3:10">
      <c r="C28" s="5" t="s">
        <v>15</v>
      </c>
      <c r="D28" s="5">
        <f>COUNTIF(C2:C24,"&lt;0.46")-COUNTIF(C2:C24,"&lt;0.385")</f>
        <v>1</v>
      </c>
      <c r="E28" s="5">
        <v>5</v>
      </c>
      <c r="G28" s="15"/>
      <c r="H28" s="14"/>
      <c r="I28" s="14"/>
      <c r="J28" s="14"/>
    </row>
    <row r="29" spans="3:10">
      <c r="C29" s="5" t="s">
        <v>16</v>
      </c>
      <c r="D29" s="5">
        <f>COUNTIF(C2:C24,"&lt;0.535")-COUNTIF(C2:C24,"&lt;0.46")</f>
        <v>4</v>
      </c>
      <c r="E29" s="5"/>
      <c r="G29" s="15">
        <v>0.04</v>
      </c>
      <c r="H29" s="14">
        <v>-20</v>
      </c>
      <c r="I29" s="14">
        <v>480</v>
      </c>
      <c r="J29" s="14">
        <v>24</v>
      </c>
    </row>
    <row r="30" s="3" customFormat="1" spans="3:10">
      <c r="C30" s="16" t="s">
        <v>17</v>
      </c>
      <c r="D30" s="16">
        <f>COUNTIF(C2:C24,"&lt;0.61")-COUNTIF(C2:C24,"&lt;0.535")</f>
        <v>12</v>
      </c>
      <c r="E30" s="16">
        <v>20</v>
      </c>
      <c r="F30" s="16">
        <v>2</v>
      </c>
      <c r="G30" s="15">
        <v>0.08</v>
      </c>
      <c r="H30" s="14">
        <v>-40</v>
      </c>
      <c r="I30" s="14">
        <v>460</v>
      </c>
      <c r="J30" s="14">
        <v>23</v>
      </c>
    </row>
    <row r="31" spans="3:10">
      <c r="C31" s="5" t="s">
        <v>18</v>
      </c>
      <c r="D31" s="5">
        <f>COUNTIF(C2:C24,"&lt;0.685")-COUNTIF(C2:C24,"&lt;0.61")</f>
        <v>6</v>
      </c>
      <c r="E31" s="5"/>
      <c r="F31" s="5">
        <v>5</v>
      </c>
      <c r="G31" s="15">
        <v>0.12</v>
      </c>
      <c r="H31" s="14">
        <v>-60</v>
      </c>
      <c r="I31" s="14">
        <v>440</v>
      </c>
      <c r="J31" s="14">
        <v>22</v>
      </c>
    </row>
    <row r="32" s="4" customFormat="1" spans="3:10">
      <c r="C32" s="17" t="s">
        <v>19</v>
      </c>
      <c r="D32" s="17">
        <f>COUNTIF(C2:C24,"&lt;0.76")-COUNTIF(C2:C24,"&lt;0.685")</f>
        <v>0</v>
      </c>
      <c r="E32" s="17"/>
      <c r="F32" s="17">
        <v>7</v>
      </c>
      <c r="G32" s="15">
        <v>0.16</v>
      </c>
      <c r="H32" s="18">
        <v>-80</v>
      </c>
      <c r="I32" s="18">
        <v>420</v>
      </c>
      <c r="J32" s="14">
        <v>21</v>
      </c>
    </row>
    <row r="33" spans="3:6">
      <c r="C33" s="5" t="s">
        <v>20</v>
      </c>
      <c r="D33" s="5">
        <f>COUNTIF(C2:C24,"&lt;0.835")-COUNTIF(C2:C24,"&lt;0.76")</f>
        <v>0</v>
      </c>
      <c r="E33" s="5"/>
      <c r="F33" s="5">
        <v>5</v>
      </c>
    </row>
    <row r="34" s="3" customFormat="1" spans="3:6">
      <c r="C34" s="16" t="s">
        <v>21</v>
      </c>
      <c r="D34" s="16">
        <f>COUNTIF(C2:C24,"&lt;0.91")-COUNTIF(C2:C24,"&lt;0.835")</f>
        <v>0</v>
      </c>
      <c r="E34" s="16"/>
      <c r="F34" s="16">
        <v>2</v>
      </c>
    </row>
    <row r="35" spans="3:5">
      <c r="C35" s="5" t="s">
        <v>22</v>
      </c>
      <c r="D35" s="5">
        <f>COUNTIF(C2:C24,"&lt;0.985")-COUNTIF(C2:C24,"&lt;0.91")</f>
        <v>0</v>
      </c>
      <c r="E35" s="5"/>
    </row>
    <row r="36" spans="3:5">
      <c r="C36" s="5" t="s">
        <v>23</v>
      </c>
      <c r="D36" s="5">
        <f>COUNTIF(C2:C24,"&lt;1.06")-COUNTIF(C2:C24,"&lt;0.985")</f>
        <v>0</v>
      </c>
      <c r="E36" s="5"/>
    </row>
    <row r="37" spans="3:5">
      <c r="C37" s="5" t="s">
        <v>24</v>
      </c>
      <c r="D37" s="5">
        <f>COUNTIF(C2:C24,"&lt;1.135")-COUNTIF(C2:C24,"&lt;1.06")</f>
        <v>0</v>
      </c>
      <c r="E37" s="5"/>
    </row>
    <row r="38" spans="3:5">
      <c r="C38" s="5" t="s">
        <v>25</v>
      </c>
      <c r="D38" s="5">
        <f>COUNTIF(C2:C24,"&lt;1.21")-COUNTIF(C2:C24,"&lt;1.135")</f>
        <v>0</v>
      </c>
      <c r="E38" s="5"/>
    </row>
    <row r="39" spans="7:8">
      <c r="G39" s="5">
        <v>0.57</v>
      </c>
      <c r="H39" s="5">
        <v>0.041</v>
      </c>
    </row>
    <row r="40" spans="7:8">
      <c r="G40" s="5">
        <v>0.725</v>
      </c>
      <c r="H40" s="5">
        <v>0.076</v>
      </c>
    </row>
    <row r="41" spans="7:8">
      <c r="G41" s="5">
        <v>0.801</v>
      </c>
      <c r="H41" s="5">
        <v>0.094</v>
      </c>
    </row>
  </sheetData>
  <pageMargins left="0.75" right="0.75" top="1" bottom="1" header="0.5" footer="0.5"/>
  <headerFooter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0"/>
  <sheetViews>
    <sheetView topLeftCell="A13" workbookViewId="0">
      <selection activeCell="A21" sqref="$A21:$XFD21"/>
    </sheetView>
  </sheetViews>
  <sheetFormatPr defaultColWidth="9" defaultRowHeight="13.5"/>
  <cols>
    <col min="3" max="4" width="17.625" customWidth="1"/>
    <col min="10" max="11" width="12.625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="14" customFormat="1" spans="1:14">
      <c r="A2" s="19">
        <v>70</v>
      </c>
      <c r="B2" s="20">
        <v>70</v>
      </c>
      <c r="C2" s="20">
        <v>0.448178768157959</v>
      </c>
      <c r="D2" s="20">
        <v>0.033928632736206</v>
      </c>
      <c r="E2" s="20">
        <v>10</v>
      </c>
      <c r="F2" s="20">
        <v>5</v>
      </c>
      <c r="G2" s="20">
        <v>0</v>
      </c>
      <c r="H2" s="20">
        <v>5</v>
      </c>
      <c r="I2" s="20">
        <v>1</v>
      </c>
      <c r="J2" s="20">
        <v>0.666666666666667</v>
      </c>
      <c r="K2" s="20">
        <v>0.8</v>
      </c>
      <c r="L2" s="20">
        <v>0.5</v>
      </c>
      <c r="M2" s="20">
        <v>0.5</v>
      </c>
      <c r="N2" s="20">
        <v>0.75</v>
      </c>
    </row>
    <row r="3" s="14" customFormat="1" spans="1:14">
      <c r="A3" s="19">
        <v>8</v>
      </c>
      <c r="B3" s="20">
        <v>8</v>
      </c>
      <c r="C3" s="20">
        <v>0.465441465377808</v>
      </c>
      <c r="D3" s="20">
        <v>0.0322824716567993</v>
      </c>
      <c r="E3" s="20">
        <v>10</v>
      </c>
      <c r="F3" s="20">
        <v>6</v>
      </c>
      <c r="G3" s="20">
        <v>0</v>
      </c>
      <c r="H3" s="20">
        <v>4</v>
      </c>
      <c r="I3" s="20">
        <v>1</v>
      </c>
      <c r="J3" s="20">
        <v>0.625</v>
      </c>
      <c r="K3" s="20">
        <v>0.769230769230769</v>
      </c>
      <c r="L3" s="20">
        <v>0.6</v>
      </c>
      <c r="M3" s="20">
        <v>0.4</v>
      </c>
      <c r="N3" s="20">
        <v>0.7</v>
      </c>
    </row>
    <row r="4" s="14" customFormat="1" spans="1:14">
      <c r="A4" s="19">
        <v>24</v>
      </c>
      <c r="B4" s="20">
        <v>24</v>
      </c>
      <c r="C4" s="20">
        <v>0.466872215270996</v>
      </c>
      <c r="D4" s="20">
        <v>0.0282845497131348</v>
      </c>
      <c r="E4" s="20">
        <v>10</v>
      </c>
      <c r="F4" s="20">
        <v>8</v>
      </c>
      <c r="G4" s="20">
        <v>0</v>
      </c>
      <c r="H4" s="20">
        <v>2</v>
      </c>
      <c r="I4" s="20">
        <v>1</v>
      </c>
      <c r="J4" s="20">
        <v>0.555555555555556</v>
      </c>
      <c r="K4" s="20">
        <v>0.714285714285714</v>
      </c>
      <c r="L4" s="20">
        <v>0.8</v>
      </c>
      <c r="M4" s="20">
        <v>0.2</v>
      </c>
      <c r="N4" s="20">
        <v>0.6</v>
      </c>
    </row>
    <row r="5" s="14" customFormat="1" spans="1:14">
      <c r="A5" s="19">
        <v>55</v>
      </c>
      <c r="B5" s="20">
        <v>55</v>
      </c>
      <c r="C5" s="20">
        <v>0.471357107162476</v>
      </c>
      <c r="D5" s="20">
        <v>0.00975704193115234</v>
      </c>
      <c r="E5" s="20">
        <v>10</v>
      </c>
      <c r="F5" s="20">
        <v>5</v>
      </c>
      <c r="G5" s="20">
        <v>0</v>
      </c>
      <c r="H5" s="20">
        <v>5</v>
      </c>
      <c r="I5" s="20">
        <v>1</v>
      </c>
      <c r="J5" s="20">
        <v>0.666666666666667</v>
      </c>
      <c r="K5" s="20">
        <v>0.8</v>
      </c>
      <c r="L5" s="20">
        <v>0.5</v>
      </c>
      <c r="M5" s="20">
        <v>0.5</v>
      </c>
      <c r="N5" s="20">
        <v>0.75</v>
      </c>
    </row>
    <row r="6" s="1" customFormat="1" spans="1:14">
      <c r="A6" s="8">
        <v>59</v>
      </c>
      <c r="B6" s="9">
        <v>59</v>
      </c>
      <c r="C6" s="9">
        <v>0.475740194320679</v>
      </c>
      <c r="D6" s="9">
        <v>0.0055694580078125</v>
      </c>
      <c r="E6" s="9">
        <v>10</v>
      </c>
      <c r="F6" s="9">
        <v>6</v>
      </c>
      <c r="G6" s="9">
        <v>0</v>
      </c>
      <c r="H6" s="9">
        <v>4</v>
      </c>
      <c r="I6" s="9">
        <v>1</v>
      </c>
      <c r="J6" s="9">
        <v>0.625</v>
      </c>
      <c r="K6" s="9">
        <v>0.769230769230769</v>
      </c>
      <c r="L6" s="9">
        <v>0.6</v>
      </c>
      <c r="M6" s="9">
        <v>0.4</v>
      </c>
      <c r="N6" s="9">
        <v>0.7</v>
      </c>
    </row>
    <row r="7" spans="1:14">
      <c r="A7" s="6">
        <v>12</v>
      </c>
      <c r="B7" s="7">
        <v>12</v>
      </c>
      <c r="C7" s="7">
        <v>0.578823804855347</v>
      </c>
      <c r="D7" s="7">
        <v>0.00784742832183838</v>
      </c>
      <c r="E7" s="7">
        <v>10</v>
      </c>
      <c r="F7" s="7">
        <v>7</v>
      </c>
      <c r="G7" s="7">
        <v>0</v>
      </c>
      <c r="H7" s="7">
        <v>3</v>
      </c>
      <c r="I7" s="7">
        <v>1</v>
      </c>
      <c r="J7" s="7">
        <v>0.588235294117647</v>
      </c>
      <c r="K7" s="7">
        <v>0.740740740740741</v>
      </c>
      <c r="L7" s="7">
        <v>0.7</v>
      </c>
      <c r="M7" s="7">
        <v>0.3</v>
      </c>
      <c r="N7" s="7">
        <v>0.65</v>
      </c>
    </row>
    <row r="8" spans="1:14">
      <c r="A8" s="6">
        <v>44</v>
      </c>
      <c r="B8" s="7">
        <v>44</v>
      </c>
      <c r="C8" s="7">
        <v>0.579375267028809</v>
      </c>
      <c r="D8" s="7">
        <v>0.00989007949829102</v>
      </c>
      <c r="E8" s="7">
        <v>10</v>
      </c>
      <c r="F8" s="7">
        <v>6</v>
      </c>
      <c r="G8" s="7">
        <v>0</v>
      </c>
      <c r="H8" s="7">
        <v>4</v>
      </c>
      <c r="I8" s="7">
        <v>1</v>
      </c>
      <c r="J8" s="7">
        <v>0.625</v>
      </c>
      <c r="K8" s="7">
        <v>0.769230769230769</v>
      </c>
      <c r="L8" s="7">
        <v>0.6</v>
      </c>
      <c r="M8" s="7">
        <v>0.4</v>
      </c>
      <c r="N8" s="7">
        <v>0.7</v>
      </c>
    </row>
    <row r="9" spans="1:14">
      <c r="A9" s="6">
        <v>16</v>
      </c>
      <c r="B9" s="7">
        <v>16</v>
      </c>
      <c r="C9" s="7">
        <v>0.608755111694336</v>
      </c>
      <c r="D9" s="7">
        <v>0.0527166128158569</v>
      </c>
      <c r="E9" s="7">
        <v>10</v>
      </c>
      <c r="F9" s="7">
        <v>3</v>
      </c>
      <c r="G9" s="7">
        <v>0</v>
      </c>
      <c r="H9" s="7">
        <v>7</v>
      </c>
      <c r="I9" s="7">
        <v>1</v>
      </c>
      <c r="J9" s="7">
        <v>0.769230769230769</v>
      </c>
      <c r="K9" s="7">
        <v>0.869565217391304</v>
      </c>
      <c r="L9" s="7">
        <v>0.3</v>
      </c>
      <c r="M9" s="7">
        <v>0.7</v>
      </c>
      <c r="N9" s="7">
        <v>0.85</v>
      </c>
    </row>
    <row r="10" spans="1:14">
      <c r="A10" s="6">
        <v>21</v>
      </c>
      <c r="B10" s="7">
        <v>21</v>
      </c>
      <c r="C10" s="7">
        <v>0.58139967918396</v>
      </c>
      <c r="D10" s="7">
        <v>0.0861740112304687</v>
      </c>
      <c r="E10" s="7">
        <v>10</v>
      </c>
      <c r="F10" s="7">
        <v>2</v>
      </c>
      <c r="G10" s="7">
        <v>0</v>
      </c>
      <c r="H10" s="7">
        <v>8</v>
      </c>
      <c r="I10" s="7">
        <v>1</v>
      </c>
      <c r="J10" s="7">
        <v>0.833333333333333</v>
      </c>
      <c r="K10" s="7">
        <v>0.909090909090909</v>
      </c>
      <c r="L10" s="7">
        <v>0.2</v>
      </c>
      <c r="M10" s="7">
        <v>0.8</v>
      </c>
      <c r="N10" s="7">
        <v>0.9</v>
      </c>
    </row>
    <row r="11" spans="1:14">
      <c r="A11" s="6">
        <v>75</v>
      </c>
      <c r="B11" s="7">
        <v>75</v>
      </c>
      <c r="C11" s="7">
        <v>0.550477266311646</v>
      </c>
      <c r="D11" s="7">
        <v>0.0850745439529419</v>
      </c>
      <c r="E11" s="7">
        <v>10</v>
      </c>
      <c r="F11" s="7">
        <v>6</v>
      </c>
      <c r="G11" s="7">
        <v>0</v>
      </c>
      <c r="H11" s="7">
        <v>4</v>
      </c>
      <c r="I11" s="7">
        <v>1</v>
      </c>
      <c r="J11" s="7">
        <v>0.625</v>
      </c>
      <c r="K11" s="7">
        <v>0.769230769230769</v>
      </c>
      <c r="L11" s="7">
        <v>0.6</v>
      </c>
      <c r="M11" s="7">
        <v>0.4</v>
      </c>
      <c r="N11" s="7">
        <v>0.7</v>
      </c>
    </row>
    <row r="12" spans="1:14">
      <c r="A12" s="6">
        <v>4</v>
      </c>
      <c r="B12" s="7">
        <v>4</v>
      </c>
      <c r="C12" s="7">
        <v>0.600152254104614</v>
      </c>
      <c r="D12" s="7">
        <v>0.0940033197402954</v>
      </c>
      <c r="E12" s="7">
        <v>10</v>
      </c>
      <c r="F12" s="7">
        <v>8</v>
      </c>
      <c r="G12" s="7">
        <v>0</v>
      </c>
      <c r="H12" s="7">
        <v>2</v>
      </c>
      <c r="I12" s="7">
        <v>1</v>
      </c>
      <c r="J12" s="7">
        <v>0.555555555555556</v>
      </c>
      <c r="K12" s="7">
        <v>0.714285714285714</v>
      </c>
      <c r="L12" s="7">
        <v>0.8</v>
      </c>
      <c r="M12" s="7">
        <v>0.2</v>
      </c>
      <c r="N12" s="7">
        <v>0.6</v>
      </c>
    </row>
    <row r="13" spans="1:14">
      <c r="A13" s="6">
        <v>19</v>
      </c>
      <c r="B13" s="7">
        <v>19</v>
      </c>
      <c r="C13" s="7">
        <v>0.606020212173462</v>
      </c>
      <c r="D13" s="7">
        <v>0.0171260833740234</v>
      </c>
      <c r="E13" s="7">
        <v>10</v>
      </c>
      <c r="F13" s="7">
        <v>5</v>
      </c>
      <c r="G13" s="7">
        <v>0</v>
      </c>
      <c r="H13" s="7">
        <v>5</v>
      </c>
      <c r="I13" s="7">
        <v>1</v>
      </c>
      <c r="J13" s="7">
        <v>0.666666666666667</v>
      </c>
      <c r="K13" s="7">
        <v>0.8</v>
      </c>
      <c r="L13" s="7">
        <v>0.5</v>
      </c>
      <c r="M13" s="7">
        <v>0.5</v>
      </c>
      <c r="N13" s="7">
        <v>0.75</v>
      </c>
    </row>
    <row r="14" spans="1:14">
      <c r="A14" s="6">
        <v>61</v>
      </c>
      <c r="B14" s="7">
        <v>61</v>
      </c>
      <c r="C14" s="7">
        <v>0.539327621459961</v>
      </c>
      <c r="D14" s="7">
        <v>0.0835833549499512</v>
      </c>
      <c r="E14" s="7">
        <v>10</v>
      </c>
      <c r="F14" s="7">
        <v>9</v>
      </c>
      <c r="G14" s="7">
        <v>0</v>
      </c>
      <c r="H14" s="7">
        <v>1</v>
      </c>
      <c r="I14" s="7">
        <v>1</v>
      </c>
      <c r="J14" s="7">
        <v>0.526315789473684</v>
      </c>
      <c r="K14" s="7">
        <v>0.689655172413793</v>
      </c>
      <c r="L14" s="7">
        <v>0.9</v>
      </c>
      <c r="M14" s="7">
        <v>0.1</v>
      </c>
      <c r="N14" s="7">
        <v>0.55</v>
      </c>
    </row>
    <row r="15" spans="1:14">
      <c r="A15" s="6">
        <v>16</v>
      </c>
      <c r="B15" s="7">
        <v>16</v>
      </c>
      <c r="C15" s="7">
        <v>0.608755111694336</v>
      </c>
      <c r="D15" s="7">
        <v>0.0527166128158569</v>
      </c>
      <c r="E15" s="7">
        <v>10</v>
      </c>
      <c r="F15" s="7">
        <v>3</v>
      </c>
      <c r="G15" s="7">
        <v>0</v>
      </c>
      <c r="H15" s="7">
        <v>7</v>
      </c>
      <c r="I15" s="7">
        <v>1</v>
      </c>
      <c r="J15" s="7">
        <v>0.769230769230769</v>
      </c>
      <c r="K15" s="7">
        <v>0.869565217391304</v>
      </c>
      <c r="L15" s="7">
        <v>0.3</v>
      </c>
      <c r="M15" s="7">
        <v>0.7</v>
      </c>
      <c r="N15" s="7">
        <v>0.85</v>
      </c>
    </row>
    <row r="16" spans="1:14">
      <c r="A16" s="6">
        <v>91</v>
      </c>
      <c r="B16" s="7">
        <v>91</v>
      </c>
      <c r="C16" s="7">
        <v>0.553886651992798</v>
      </c>
      <c r="D16" s="7">
        <v>0.0149658918380737</v>
      </c>
      <c r="E16" s="7">
        <v>10</v>
      </c>
      <c r="F16" s="7">
        <v>6</v>
      </c>
      <c r="G16" s="7">
        <v>0</v>
      </c>
      <c r="H16" s="7">
        <v>4</v>
      </c>
      <c r="I16" s="7">
        <v>1</v>
      </c>
      <c r="J16" s="7">
        <v>0.625</v>
      </c>
      <c r="K16" s="7">
        <v>0.769230769230769</v>
      </c>
      <c r="L16" s="7">
        <v>0.6</v>
      </c>
      <c r="M16" s="7">
        <v>0.4</v>
      </c>
      <c r="N16" s="7">
        <v>0.7</v>
      </c>
    </row>
    <row r="17" spans="1:14">
      <c r="A17" s="6">
        <v>72</v>
      </c>
      <c r="B17" s="7">
        <v>72</v>
      </c>
      <c r="C17" s="7">
        <v>0.623065948486328</v>
      </c>
      <c r="D17" s="7">
        <v>0.0411491394042969</v>
      </c>
      <c r="E17" s="7">
        <v>10</v>
      </c>
      <c r="F17" s="7">
        <v>4</v>
      </c>
      <c r="G17" s="7">
        <v>0</v>
      </c>
      <c r="H17" s="7">
        <v>6</v>
      </c>
      <c r="I17" s="7">
        <v>1</v>
      </c>
      <c r="J17" s="7">
        <v>0.714285714285714</v>
      </c>
      <c r="K17" s="7">
        <v>0.833333333333333</v>
      </c>
      <c r="L17" s="7">
        <v>0.4</v>
      </c>
      <c r="M17" s="7">
        <v>0.6</v>
      </c>
      <c r="N17" s="7">
        <v>0.8</v>
      </c>
    </row>
    <row r="18" spans="1:14">
      <c r="A18" s="6">
        <v>62</v>
      </c>
      <c r="B18" s="7">
        <v>62</v>
      </c>
      <c r="C18" s="7">
        <v>0.626335144042969</v>
      </c>
      <c r="D18" s="7">
        <v>0.0125883817672729</v>
      </c>
      <c r="E18" s="7">
        <v>10</v>
      </c>
      <c r="F18" s="7">
        <v>8</v>
      </c>
      <c r="G18" s="7">
        <v>0</v>
      </c>
      <c r="H18" s="7">
        <v>2</v>
      </c>
      <c r="I18" s="7">
        <v>1</v>
      </c>
      <c r="J18" s="7">
        <v>0.555555555555556</v>
      </c>
      <c r="K18" s="7">
        <v>0.714285714285714</v>
      </c>
      <c r="L18" s="7">
        <v>0.8</v>
      </c>
      <c r="M18" s="7">
        <v>0.2</v>
      </c>
      <c r="N18" s="7">
        <v>0.6</v>
      </c>
    </row>
    <row r="19" spans="1:14">
      <c r="A19" s="6">
        <v>38</v>
      </c>
      <c r="B19" s="7">
        <v>38</v>
      </c>
      <c r="C19" s="7">
        <v>0.627801895141602</v>
      </c>
      <c r="D19" s="7">
        <v>0.0450423955917358</v>
      </c>
      <c r="E19" s="7">
        <v>10</v>
      </c>
      <c r="F19" s="7">
        <v>3</v>
      </c>
      <c r="G19" s="7">
        <v>0</v>
      </c>
      <c r="H19" s="7">
        <v>7</v>
      </c>
      <c r="I19" s="7">
        <v>1</v>
      </c>
      <c r="J19" s="7">
        <v>0.769230769230769</v>
      </c>
      <c r="K19" s="7">
        <v>0.869565217391304</v>
      </c>
      <c r="L19" s="7">
        <v>0.3</v>
      </c>
      <c r="M19" s="7">
        <v>0.7</v>
      </c>
      <c r="N19" s="7">
        <v>0.85</v>
      </c>
    </row>
    <row r="20" spans="1:14">
      <c r="A20" s="6">
        <v>41</v>
      </c>
      <c r="B20" s="7">
        <v>41</v>
      </c>
      <c r="C20" s="7">
        <v>0.649533748626709</v>
      </c>
      <c r="D20" s="7">
        <v>0.0536892414093018</v>
      </c>
      <c r="E20" s="7">
        <v>10</v>
      </c>
      <c r="F20" s="7">
        <v>4</v>
      </c>
      <c r="G20" s="7">
        <v>0</v>
      </c>
      <c r="H20" s="7">
        <v>6</v>
      </c>
      <c r="I20" s="7">
        <v>1</v>
      </c>
      <c r="J20" s="7">
        <v>0.714285714285714</v>
      </c>
      <c r="K20" s="7">
        <v>0.833333333333333</v>
      </c>
      <c r="L20" s="7">
        <v>0.4</v>
      </c>
      <c r="M20" s="7">
        <v>0.6</v>
      </c>
      <c r="N20" s="7">
        <v>0.8</v>
      </c>
    </row>
    <row r="21" spans="1:14">
      <c r="A21" s="6">
        <v>31</v>
      </c>
      <c r="B21" s="7">
        <v>31</v>
      </c>
      <c r="C21" s="7">
        <v>0.662692546844482</v>
      </c>
      <c r="D21" s="7">
        <v>0.0293089151382446</v>
      </c>
      <c r="E21" s="7">
        <v>10</v>
      </c>
      <c r="F21" s="7">
        <v>6</v>
      </c>
      <c r="G21" s="7">
        <v>0</v>
      </c>
      <c r="H21" s="7">
        <v>4</v>
      </c>
      <c r="I21" s="7">
        <v>1</v>
      </c>
      <c r="J21" s="7">
        <v>0.625</v>
      </c>
      <c r="K21" s="7">
        <v>0.769230769230769</v>
      </c>
      <c r="L21" s="7">
        <v>0.6</v>
      </c>
      <c r="M21" s="7">
        <v>0.4</v>
      </c>
      <c r="N21" s="7">
        <v>0.7</v>
      </c>
    </row>
    <row r="22" spans="1:14">
      <c r="A22" s="6">
        <v>13</v>
      </c>
      <c r="B22" s="7">
        <v>13</v>
      </c>
      <c r="C22" s="7">
        <v>0.658955097198486</v>
      </c>
      <c r="D22" s="7">
        <v>0.0644017457962036</v>
      </c>
      <c r="E22" s="7">
        <v>10</v>
      </c>
      <c r="F22" s="7">
        <v>5</v>
      </c>
      <c r="G22" s="7">
        <v>0</v>
      </c>
      <c r="H22" s="7">
        <v>5</v>
      </c>
      <c r="I22" s="7">
        <v>1</v>
      </c>
      <c r="J22" s="7">
        <v>0.666666666666667</v>
      </c>
      <c r="K22" s="7">
        <v>0.8</v>
      </c>
      <c r="L22" s="7">
        <v>0.5</v>
      </c>
      <c r="M22" s="7">
        <v>0.5</v>
      </c>
      <c r="N22" s="7">
        <v>0.75</v>
      </c>
    </row>
    <row r="23" spans="1:14">
      <c r="A23" s="6">
        <v>97</v>
      </c>
      <c r="B23" s="7">
        <v>97</v>
      </c>
      <c r="C23" s="7">
        <v>0.535357475280762</v>
      </c>
      <c r="D23" s="7">
        <v>0.0481466054916382</v>
      </c>
      <c r="E23" s="7">
        <v>10</v>
      </c>
      <c r="F23" s="7">
        <v>7</v>
      </c>
      <c r="G23" s="7">
        <v>0</v>
      </c>
      <c r="H23" s="7">
        <v>3</v>
      </c>
      <c r="I23" s="7">
        <v>1</v>
      </c>
      <c r="J23" s="7">
        <v>0.588235294117647</v>
      </c>
      <c r="K23" s="7">
        <v>0.740740740740741</v>
      </c>
      <c r="L23" s="7">
        <v>0.7</v>
      </c>
      <c r="M23" s="7">
        <v>0.3</v>
      </c>
      <c r="N23" s="7">
        <v>0.65</v>
      </c>
    </row>
    <row r="24" spans="3:14">
      <c r="C24" s="5">
        <f>AVERAGE(C2:C23)</f>
        <v>0.569013844836842</v>
      </c>
      <c r="D24" s="5">
        <f>AVERAGE(D2:D23)</f>
        <v>0.0412839325991544</v>
      </c>
      <c r="J24" s="5">
        <f>AVERAGE(J2:J23)</f>
        <v>0.652532580938154</v>
      </c>
      <c r="K24" s="5">
        <f>AVERAGE(K2:K23)</f>
        <v>0.786992347275842</v>
      </c>
      <c r="L24" s="5">
        <f>AVERAGE(L2:L23)</f>
        <v>0.554545454545455</v>
      </c>
      <c r="M24" s="5">
        <f>AVERAGE(M2:M23)</f>
        <v>0.445454545454545</v>
      </c>
      <c r="N24" s="5">
        <f>AVERAGE(N2:N23)</f>
        <v>0.722727272727273</v>
      </c>
    </row>
    <row r="25" spans="12:13">
      <c r="L25" s="5">
        <f>AVERAGE(L3:L24)</f>
        <v>0.55702479338843</v>
      </c>
      <c r="M25" s="5">
        <f>AVERAGE(M3:M24)</f>
        <v>0.44297520661157</v>
      </c>
    </row>
    <row r="26" spans="3:9">
      <c r="C26" s="12" t="s">
        <v>13</v>
      </c>
      <c r="D26" s="5" t="s">
        <v>14</v>
      </c>
      <c r="E26" s="5" t="s">
        <v>96</v>
      </c>
      <c r="F26" s="5" t="s">
        <v>97</v>
      </c>
      <c r="G26" s="13" t="s">
        <v>26</v>
      </c>
      <c r="H26" s="14"/>
      <c r="I26" s="14"/>
    </row>
    <row r="27" spans="3:10">
      <c r="C27" s="5" t="s">
        <v>15</v>
      </c>
      <c r="D27" s="5">
        <f>COUNTIF(C2:C23,"&lt;0.46")-COUNTIF(C2:C23,"&lt;0.385")</f>
        <v>1</v>
      </c>
      <c r="E27" s="5">
        <v>5</v>
      </c>
      <c r="G27" s="15"/>
      <c r="H27" s="14"/>
      <c r="I27" s="14"/>
      <c r="J27" s="14"/>
    </row>
    <row r="28" spans="3:10">
      <c r="C28" s="5" t="s">
        <v>16</v>
      </c>
      <c r="D28" s="5">
        <f>COUNTIF(C2:C23,"&lt;0.535")-COUNTIF(C2:C23,"&lt;0.46")</f>
        <v>4</v>
      </c>
      <c r="E28" s="5"/>
      <c r="G28" s="15">
        <v>0.04</v>
      </c>
      <c r="H28" s="14">
        <v>-20</v>
      </c>
      <c r="I28" s="14">
        <v>480</v>
      </c>
      <c r="J28" s="14">
        <v>24</v>
      </c>
    </row>
    <row r="29" s="3" customFormat="1" spans="3:10">
      <c r="C29" s="16" t="s">
        <v>17</v>
      </c>
      <c r="D29" s="16">
        <f>COUNTIF(C2:C23,"&lt;0.61")-COUNTIF(C2:C23,"&lt;0.535")</f>
        <v>11</v>
      </c>
      <c r="E29" s="16">
        <v>20</v>
      </c>
      <c r="F29" s="16">
        <v>2</v>
      </c>
      <c r="G29" s="15">
        <v>0.08</v>
      </c>
      <c r="H29" s="14">
        <v>-40</v>
      </c>
      <c r="I29" s="14">
        <v>460</v>
      </c>
      <c r="J29" s="14">
        <v>23</v>
      </c>
    </row>
    <row r="30" spans="3:10">
      <c r="C30" s="5" t="s">
        <v>18</v>
      </c>
      <c r="D30" s="5">
        <f>COUNTIF(C2:C23,"&lt;0.685")-COUNTIF(C2:C23,"&lt;0.61")</f>
        <v>6</v>
      </c>
      <c r="E30" s="5"/>
      <c r="F30" s="5">
        <v>5</v>
      </c>
      <c r="G30" s="15">
        <v>0.12</v>
      </c>
      <c r="H30" s="14">
        <v>-60</v>
      </c>
      <c r="I30" s="14">
        <v>440</v>
      </c>
      <c r="J30" s="14">
        <v>22</v>
      </c>
    </row>
    <row r="31" s="4" customFormat="1" spans="3:10">
      <c r="C31" s="17" t="s">
        <v>19</v>
      </c>
      <c r="D31" s="17">
        <f>COUNTIF(C2:C23,"&lt;0.76")-COUNTIF(C2:C23,"&lt;0.685")</f>
        <v>0</v>
      </c>
      <c r="E31" s="17"/>
      <c r="F31" s="17">
        <v>7</v>
      </c>
      <c r="G31" s="15">
        <v>0.16</v>
      </c>
      <c r="H31" s="18">
        <v>-80</v>
      </c>
      <c r="I31" s="18">
        <v>420</v>
      </c>
      <c r="J31" s="14">
        <v>21</v>
      </c>
    </row>
    <row r="32" spans="3:6">
      <c r="C32" s="5" t="s">
        <v>20</v>
      </c>
      <c r="D32" s="5">
        <f>COUNTIF(C2:C23,"&lt;0.835")-COUNTIF(C2:C23,"&lt;0.76")</f>
        <v>0</v>
      </c>
      <c r="E32" s="5"/>
      <c r="F32" s="5">
        <v>5</v>
      </c>
    </row>
    <row r="33" s="3" customFormat="1" spans="3:6">
      <c r="C33" s="16" t="s">
        <v>21</v>
      </c>
      <c r="D33" s="16">
        <f>COUNTIF(C2:C23,"&lt;0.91")-COUNTIF(C2:C23,"&lt;0.835")</f>
        <v>0</v>
      </c>
      <c r="E33" s="16"/>
      <c r="F33" s="16">
        <v>2</v>
      </c>
    </row>
    <row r="34" spans="3:5">
      <c r="C34" s="5" t="s">
        <v>22</v>
      </c>
      <c r="D34" s="5">
        <f>COUNTIF(C2:C23,"&lt;0.985")-COUNTIF(C2:C23,"&lt;0.91")</f>
        <v>0</v>
      </c>
      <c r="E34" s="5"/>
    </row>
    <row r="35" spans="3:5">
      <c r="C35" s="5" t="s">
        <v>23</v>
      </c>
      <c r="D35" s="5">
        <f>COUNTIF(C2:C23,"&lt;1.06")-COUNTIF(C2:C23,"&lt;0.985")</f>
        <v>0</v>
      </c>
      <c r="E35" s="5"/>
    </row>
    <row r="36" spans="3:5">
      <c r="C36" s="5" t="s">
        <v>24</v>
      </c>
      <c r="D36" s="5">
        <f>COUNTIF(C2:C23,"&lt;1.135")-COUNTIF(C2:C23,"&lt;1.06")</f>
        <v>0</v>
      </c>
      <c r="E36" s="5"/>
    </row>
    <row r="37" spans="3:5">
      <c r="C37" s="5" t="s">
        <v>25</v>
      </c>
      <c r="D37" s="5">
        <f>COUNTIF(C2:C23,"&lt;1.21")-COUNTIF(C2:C23,"&lt;1.135")</f>
        <v>0</v>
      </c>
      <c r="E37" s="5"/>
    </row>
    <row r="38" spans="7:8">
      <c r="G38" s="5">
        <v>0.57</v>
      </c>
      <c r="H38" s="5">
        <v>0.041</v>
      </c>
    </row>
    <row r="39" spans="7:8">
      <c r="G39" s="5">
        <v>0.725</v>
      </c>
      <c r="H39" s="5">
        <v>0.076</v>
      </c>
    </row>
    <row r="40" spans="7:8">
      <c r="G40" s="5">
        <v>0.801</v>
      </c>
      <c r="H40" s="5">
        <v>0.094</v>
      </c>
    </row>
  </sheetData>
  <pageMargins left="0.75" right="0.75" top="1" bottom="1" header="0.5" footer="0.5"/>
  <headerFooter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9"/>
  <sheetViews>
    <sheetView workbookViewId="0">
      <selection activeCell="A21" sqref="$A21:$XFD21"/>
    </sheetView>
  </sheetViews>
  <sheetFormatPr defaultColWidth="9" defaultRowHeight="13.5"/>
  <cols>
    <col min="3" max="4" width="18.125" customWidth="1"/>
    <col min="10" max="14" width="12.625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="14" customFormat="1" spans="1:14">
      <c r="A2" s="19">
        <v>70</v>
      </c>
      <c r="B2" s="20">
        <v>70</v>
      </c>
      <c r="C2" s="20">
        <v>0.448178768157959</v>
      </c>
      <c r="D2" s="20">
        <v>0.033928632736206</v>
      </c>
      <c r="E2" s="20">
        <v>10</v>
      </c>
      <c r="F2" s="20">
        <v>5</v>
      </c>
      <c r="G2" s="20">
        <v>0</v>
      </c>
      <c r="H2" s="20">
        <v>5</v>
      </c>
      <c r="I2" s="20">
        <v>1</v>
      </c>
      <c r="J2" s="20">
        <v>0.666666666666667</v>
      </c>
      <c r="K2" s="20">
        <v>0.8</v>
      </c>
      <c r="L2" s="20">
        <v>0.5</v>
      </c>
      <c r="M2" s="20">
        <v>0.5</v>
      </c>
      <c r="N2" s="20">
        <v>0.75</v>
      </c>
    </row>
    <row r="3" s="14" customFormat="1" spans="1:14">
      <c r="A3" s="19">
        <v>8</v>
      </c>
      <c r="B3" s="20">
        <v>8</v>
      </c>
      <c r="C3" s="20">
        <v>0.465441465377808</v>
      </c>
      <c r="D3" s="20">
        <v>0.0322824716567993</v>
      </c>
      <c r="E3" s="20">
        <v>10</v>
      </c>
      <c r="F3" s="20">
        <v>6</v>
      </c>
      <c r="G3" s="20">
        <v>0</v>
      </c>
      <c r="H3" s="20">
        <v>4</v>
      </c>
      <c r="I3" s="20">
        <v>1</v>
      </c>
      <c r="J3" s="20">
        <v>0.625</v>
      </c>
      <c r="K3" s="20">
        <v>0.769230769230769</v>
      </c>
      <c r="L3" s="20">
        <v>0.6</v>
      </c>
      <c r="M3" s="20">
        <v>0.4</v>
      </c>
      <c r="N3" s="20">
        <v>0.7</v>
      </c>
    </row>
    <row r="4" s="14" customFormat="1" spans="1:14">
      <c r="A4" s="19">
        <v>24</v>
      </c>
      <c r="B4" s="20">
        <v>24</v>
      </c>
      <c r="C4" s="20">
        <v>0.466872215270996</v>
      </c>
      <c r="D4" s="20">
        <v>0.0282845497131348</v>
      </c>
      <c r="E4" s="20">
        <v>10</v>
      </c>
      <c r="F4" s="20">
        <v>8</v>
      </c>
      <c r="G4" s="20">
        <v>0</v>
      </c>
      <c r="H4" s="20">
        <v>2</v>
      </c>
      <c r="I4" s="20">
        <v>1</v>
      </c>
      <c r="J4" s="20">
        <v>0.555555555555556</v>
      </c>
      <c r="K4" s="20">
        <v>0.714285714285714</v>
      </c>
      <c r="L4" s="20">
        <v>0.8</v>
      </c>
      <c r="M4" s="20">
        <v>0.2</v>
      </c>
      <c r="N4" s="20">
        <v>0.6</v>
      </c>
    </row>
    <row r="5" s="14" customFormat="1" spans="1:14">
      <c r="A5" s="19">
        <v>55</v>
      </c>
      <c r="B5" s="20">
        <v>55</v>
      </c>
      <c r="C5" s="20">
        <v>0.471357107162476</v>
      </c>
      <c r="D5" s="20">
        <v>0.00975704193115234</v>
      </c>
      <c r="E5" s="20">
        <v>10</v>
      </c>
      <c r="F5" s="20">
        <v>5</v>
      </c>
      <c r="G5" s="20">
        <v>0</v>
      </c>
      <c r="H5" s="20">
        <v>5</v>
      </c>
      <c r="I5" s="20">
        <v>1</v>
      </c>
      <c r="J5" s="20">
        <v>0.666666666666667</v>
      </c>
      <c r="K5" s="20">
        <v>0.8</v>
      </c>
      <c r="L5" s="20">
        <v>0.5</v>
      </c>
      <c r="M5" s="20">
        <v>0.5</v>
      </c>
      <c r="N5" s="20">
        <v>0.75</v>
      </c>
    </row>
    <row r="6" s="1" customFormat="1" spans="1:14">
      <c r="A6" s="8">
        <v>59</v>
      </c>
      <c r="B6" s="9">
        <v>59</v>
      </c>
      <c r="C6" s="9">
        <v>0.475740194320679</v>
      </c>
      <c r="D6" s="9">
        <v>0.0055694580078125</v>
      </c>
      <c r="E6" s="9">
        <v>10</v>
      </c>
      <c r="F6" s="9">
        <v>6</v>
      </c>
      <c r="G6" s="9">
        <v>0</v>
      </c>
      <c r="H6" s="9">
        <v>4</v>
      </c>
      <c r="I6" s="9">
        <v>1</v>
      </c>
      <c r="J6" s="9">
        <v>0.625</v>
      </c>
      <c r="K6" s="9">
        <v>0.769230769230769</v>
      </c>
      <c r="L6" s="9">
        <v>0.6</v>
      </c>
      <c r="M6" s="9">
        <v>0.4</v>
      </c>
      <c r="N6" s="9">
        <v>0.7</v>
      </c>
    </row>
    <row r="7" spans="1:14">
      <c r="A7" s="6">
        <v>12</v>
      </c>
      <c r="B7" s="7">
        <v>12</v>
      </c>
      <c r="C7" s="7">
        <v>0.578823804855347</v>
      </c>
      <c r="D7" s="7">
        <v>0.00784742832183838</v>
      </c>
      <c r="E7" s="7">
        <v>10</v>
      </c>
      <c r="F7" s="7">
        <v>7</v>
      </c>
      <c r="G7" s="7">
        <v>0</v>
      </c>
      <c r="H7" s="7">
        <v>3</v>
      </c>
      <c r="I7" s="7">
        <v>1</v>
      </c>
      <c r="J7" s="7">
        <v>0.588235294117647</v>
      </c>
      <c r="K7" s="7">
        <v>0.740740740740741</v>
      </c>
      <c r="L7" s="7">
        <v>0.7</v>
      </c>
      <c r="M7" s="7">
        <v>0.3</v>
      </c>
      <c r="N7" s="7">
        <v>0.65</v>
      </c>
    </row>
    <row r="8" spans="1:14">
      <c r="A8" s="6">
        <v>44</v>
      </c>
      <c r="B8" s="7">
        <v>44</v>
      </c>
      <c r="C8" s="7">
        <v>0.579375267028809</v>
      </c>
      <c r="D8" s="7">
        <v>0.00989007949829102</v>
      </c>
      <c r="E8" s="7">
        <v>10</v>
      </c>
      <c r="F8" s="7">
        <v>6</v>
      </c>
      <c r="G8" s="7">
        <v>0</v>
      </c>
      <c r="H8" s="7">
        <v>4</v>
      </c>
      <c r="I8" s="7">
        <v>1</v>
      </c>
      <c r="J8" s="7">
        <v>0.625</v>
      </c>
      <c r="K8" s="7">
        <v>0.769230769230769</v>
      </c>
      <c r="L8" s="7">
        <v>0.6</v>
      </c>
      <c r="M8" s="7">
        <v>0.4</v>
      </c>
      <c r="N8" s="7">
        <v>0.7</v>
      </c>
    </row>
    <row r="9" spans="1:14">
      <c r="A9" s="6">
        <v>16</v>
      </c>
      <c r="B9" s="7">
        <v>16</v>
      </c>
      <c r="C9" s="7">
        <v>0.608755111694336</v>
      </c>
      <c r="D9" s="7">
        <v>0.0527166128158569</v>
      </c>
      <c r="E9" s="7">
        <v>10</v>
      </c>
      <c r="F9" s="7">
        <v>3</v>
      </c>
      <c r="G9" s="7">
        <v>0</v>
      </c>
      <c r="H9" s="7">
        <v>7</v>
      </c>
      <c r="I9" s="7">
        <v>1</v>
      </c>
      <c r="J9" s="7">
        <v>0.769230769230769</v>
      </c>
      <c r="K9" s="7">
        <v>0.869565217391304</v>
      </c>
      <c r="L9" s="7">
        <v>0.3</v>
      </c>
      <c r="M9" s="7">
        <v>0.7</v>
      </c>
      <c r="N9" s="7">
        <v>0.85</v>
      </c>
    </row>
    <row r="10" spans="1:14">
      <c r="A10" s="6">
        <v>21</v>
      </c>
      <c r="B10" s="7">
        <v>21</v>
      </c>
      <c r="C10" s="7">
        <v>0.58139967918396</v>
      </c>
      <c r="D10" s="7">
        <v>0.0861740112304687</v>
      </c>
      <c r="E10" s="7">
        <v>10</v>
      </c>
      <c r="F10" s="7">
        <v>2</v>
      </c>
      <c r="G10" s="7">
        <v>0</v>
      </c>
      <c r="H10" s="7">
        <v>8</v>
      </c>
      <c r="I10" s="7">
        <v>1</v>
      </c>
      <c r="J10" s="7">
        <v>0.833333333333333</v>
      </c>
      <c r="K10" s="7">
        <v>0.909090909090909</v>
      </c>
      <c r="L10" s="7">
        <v>0.2</v>
      </c>
      <c r="M10" s="7">
        <v>0.8</v>
      </c>
      <c r="N10" s="7">
        <v>0.9</v>
      </c>
    </row>
    <row r="11" spans="1:14">
      <c r="A11" s="6">
        <v>75</v>
      </c>
      <c r="B11" s="7">
        <v>75</v>
      </c>
      <c r="C11" s="7">
        <v>0.550477266311646</v>
      </c>
      <c r="D11" s="7">
        <v>0.0850745439529419</v>
      </c>
      <c r="E11" s="7">
        <v>10</v>
      </c>
      <c r="F11" s="7">
        <v>6</v>
      </c>
      <c r="G11" s="7">
        <v>0</v>
      </c>
      <c r="H11" s="7">
        <v>4</v>
      </c>
      <c r="I11" s="7">
        <v>1</v>
      </c>
      <c r="J11" s="7">
        <v>0.625</v>
      </c>
      <c r="K11" s="7">
        <v>0.769230769230769</v>
      </c>
      <c r="L11" s="7">
        <v>0.6</v>
      </c>
      <c r="M11" s="7">
        <v>0.4</v>
      </c>
      <c r="N11" s="7">
        <v>0.7</v>
      </c>
    </row>
    <row r="12" spans="1:14">
      <c r="A12" s="6">
        <v>4</v>
      </c>
      <c r="B12" s="7">
        <v>4</v>
      </c>
      <c r="C12" s="7">
        <v>0.600152254104614</v>
      </c>
      <c r="D12" s="7">
        <v>0.0940033197402954</v>
      </c>
      <c r="E12" s="7">
        <v>10</v>
      </c>
      <c r="F12" s="7">
        <v>8</v>
      </c>
      <c r="G12" s="7">
        <v>0</v>
      </c>
      <c r="H12" s="7">
        <v>2</v>
      </c>
      <c r="I12" s="7">
        <v>1</v>
      </c>
      <c r="J12" s="7">
        <v>0.555555555555556</v>
      </c>
      <c r="K12" s="7">
        <v>0.714285714285714</v>
      </c>
      <c r="L12" s="7">
        <v>0.8</v>
      </c>
      <c r="M12" s="7">
        <v>0.2</v>
      </c>
      <c r="N12" s="7">
        <v>0.6</v>
      </c>
    </row>
    <row r="13" spans="1:14">
      <c r="A13" s="6">
        <v>19</v>
      </c>
      <c r="B13" s="7">
        <v>19</v>
      </c>
      <c r="C13" s="7">
        <v>0.606020212173462</v>
      </c>
      <c r="D13" s="7">
        <v>0.0171260833740234</v>
      </c>
      <c r="E13" s="7">
        <v>10</v>
      </c>
      <c r="F13" s="7">
        <v>5</v>
      </c>
      <c r="G13" s="7">
        <v>0</v>
      </c>
      <c r="H13" s="7">
        <v>5</v>
      </c>
      <c r="I13" s="7">
        <v>1</v>
      </c>
      <c r="J13" s="7">
        <v>0.666666666666667</v>
      </c>
      <c r="K13" s="7">
        <v>0.8</v>
      </c>
      <c r="L13" s="7">
        <v>0.5</v>
      </c>
      <c r="M13" s="7">
        <v>0.5</v>
      </c>
      <c r="N13" s="7">
        <v>0.75</v>
      </c>
    </row>
    <row r="14" spans="1:14">
      <c r="A14" s="6">
        <v>61</v>
      </c>
      <c r="B14" s="7">
        <v>61</v>
      </c>
      <c r="C14" s="7">
        <v>0.539327621459961</v>
      </c>
      <c r="D14" s="7">
        <v>0.0835833549499512</v>
      </c>
      <c r="E14" s="7">
        <v>10</v>
      </c>
      <c r="F14" s="7">
        <v>9</v>
      </c>
      <c r="G14" s="7">
        <v>0</v>
      </c>
      <c r="H14" s="7">
        <v>1</v>
      </c>
      <c r="I14" s="7">
        <v>1</v>
      </c>
      <c r="J14" s="7">
        <v>0.526315789473684</v>
      </c>
      <c r="K14" s="7">
        <v>0.689655172413793</v>
      </c>
      <c r="L14" s="7">
        <v>0.9</v>
      </c>
      <c r="M14" s="7">
        <v>0.1</v>
      </c>
      <c r="N14" s="7">
        <v>0.55</v>
      </c>
    </row>
    <row r="15" spans="1:14">
      <c r="A15" s="6">
        <v>16</v>
      </c>
      <c r="B15" s="7">
        <v>16</v>
      </c>
      <c r="C15" s="7">
        <v>0.608755111694336</v>
      </c>
      <c r="D15" s="7">
        <v>0.0527166128158569</v>
      </c>
      <c r="E15" s="7">
        <v>10</v>
      </c>
      <c r="F15" s="7">
        <v>3</v>
      </c>
      <c r="G15" s="7">
        <v>0</v>
      </c>
      <c r="H15" s="7">
        <v>7</v>
      </c>
      <c r="I15" s="7">
        <v>1</v>
      </c>
      <c r="J15" s="7">
        <v>0.769230769230769</v>
      </c>
      <c r="K15" s="7">
        <v>0.869565217391304</v>
      </c>
      <c r="L15" s="7">
        <v>0.3</v>
      </c>
      <c r="M15" s="7">
        <v>0.7</v>
      </c>
      <c r="N15" s="7">
        <v>0.85</v>
      </c>
    </row>
    <row r="16" spans="1:14">
      <c r="A16" s="6">
        <v>91</v>
      </c>
      <c r="B16" s="7">
        <v>91</v>
      </c>
      <c r="C16" s="7">
        <v>0.553886651992798</v>
      </c>
      <c r="D16" s="7">
        <v>0.0149658918380737</v>
      </c>
      <c r="E16" s="7">
        <v>10</v>
      </c>
      <c r="F16" s="7">
        <v>6</v>
      </c>
      <c r="G16" s="7">
        <v>0</v>
      </c>
      <c r="H16" s="7">
        <v>4</v>
      </c>
      <c r="I16" s="7">
        <v>1</v>
      </c>
      <c r="J16" s="7">
        <v>0.625</v>
      </c>
      <c r="K16" s="7">
        <v>0.769230769230769</v>
      </c>
      <c r="L16" s="7">
        <v>0.6</v>
      </c>
      <c r="M16" s="7">
        <v>0.4</v>
      </c>
      <c r="N16" s="7">
        <v>0.7</v>
      </c>
    </row>
    <row r="17" spans="1:14">
      <c r="A17" s="6">
        <v>72</v>
      </c>
      <c r="B17" s="7">
        <v>72</v>
      </c>
      <c r="C17" s="7">
        <v>0.623065948486328</v>
      </c>
      <c r="D17" s="7">
        <v>0.0411491394042969</v>
      </c>
      <c r="E17" s="7">
        <v>10</v>
      </c>
      <c r="F17" s="7">
        <v>4</v>
      </c>
      <c r="G17" s="7">
        <v>0</v>
      </c>
      <c r="H17" s="7">
        <v>6</v>
      </c>
      <c r="I17" s="7">
        <v>1</v>
      </c>
      <c r="J17" s="7">
        <v>0.714285714285714</v>
      </c>
      <c r="K17" s="7">
        <v>0.833333333333333</v>
      </c>
      <c r="L17" s="7">
        <v>0.4</v>
      </c>
      <c r="M17" s="7">
        <v>0.6</v>
      </c>
      <c r="N17" s="7">
        <v>0.8</v>
      </c>
    </row>
    <row r="18" spans="1:14">
      <c r="A18" s="6">
        <v>62</v>
      </c>
      <c r="B18" s="7">
        <v>62</v>
      </c>
      <c r="C18" s="7">
        <v>0.626335144042969</v>
      </c>
      <c r="D18" s="7">
        <v>0.0125883817672729</v>
      </c>
      <c r="E18" s="7">
        <v>10</v>
      </c>
      <c r="F18" s="7">
        <v>8</v>
      </c>
      <c r="G18" s="7">
        <v>0</v>
      </c>
      <c r="H18" s="7">
        <v>2</v>
      </c>
      <c r="I18" s="7">
        <v>1</v>
      </c>
      <c r="J18" s="7">
        <v>0.555555555555556</v>
      </c>
      <c r="K18" s="7">
        <v>0.714285714285714</v>
      </c>
      <c r="L18" s="7">
        <v>0.8</v>
      </c>
      <c r="M18" s="7">
        <v>0.2</v>
      </c>
      <c r="N18" s="7">
        <v>0.6</v>
      </c>
    </row>
    <row r="19" spans="1:14">
      <c r="A19" s="6">
        <v>38</v>
      </c>
      <c r="B19" s="7">
        <v>38</v>
      </c>
      <c r="C19" s="7">
        <v>0.627801895141602</v>
      </c>
      <c r="D19" s="7">
        <v>0.0450423955917358</v>
      </c>
      <c r="E19" s="7">
        <v>10</v>
      </c>
      <c r="F19" s="7">
        <v>3</v>
      </c>
      <c r="G19" s="7">
        <v>0</v>
      </c>
      <c r="H19" s="7">
        <v>7</v>
      </c>
      <c r="I19" s="7">
        <v>1</v>
      </c>
      <c r="J19" s="7">
        <v>0.769230769230769</v>
      </c>
      <c r="K19" s="7">
        <v>0.869565217391304</v>
      </c>
      <c r="L19" s="7">
        <v>0.3</v>
      </c>
      <c r="M19" s="7">
        <v>0.7</v>
      </c>
      <c r="N19" s="7">
        <v>0.85</v>
      </c>
    </row>
    <row r="20" spans="1:14">
      <c r="A20" s="6">
        <v>41</v>
      </c>
      <c r="B20" s="7">
        <v>41</v>
      </c>
      <c r="C20" s="7">
        <v>0.649533748626709</v>
      </c>
      <c r="D20" s="7">
        <v>0.0536892414093018</v>
      </c>
      <c r="E20" s="7">
        <v>10</v>
      </c>
      <c r="F20" s="7">
        <v>4</v>
      </c>
      <c r="G20" s="7">
        <v>0</v>
      </c>
      <c r="H20" s="7">
        <v>6</v>
      </c>
      <c r="I20" s="7">
        <v>1</v>
      </c>
      <c r="J20" s="7">
        <v>0.714285714285714</v>
      </c>
      <c r="K20" s="7">
        <v>0.833333333333333</v>
      </c>
      <c r="L20" s="7">
        <v>0.4</v>
      </c>
      <c r="M20" s="7">
        <v>0.6</v>
      </c>
      <c r="N20" s="7">
        <v>0.8</v>
      </c>
    </row>
    <row r="21" spans="1:14">
      <c r="A21" s="6">
        <v>31</v>
      </c>
      <c r="B21" s="7">
        <v>31</v>
      </c>
      <c r="C21" s="7">
        <v>0.662692546844482</v>
      </c>
      <c r="D21" s="7">
        <v>0.0293089151382446</v>
      </c>
      <c r="E21" s="7">
        <v>10</v>
      </c>
      <c r="F21" s="7">
        <v>6</v>
      </c>
      <c r="G21" s="7">
        <v>0</v>
      </c>
      <c r="H21" s="7">
        <v>4</v>
      </c>
      <c r="I21" s="7">
        <v>1</v>
      </c>
      <c r="J21" s="7">
        <v>0.625</v>
      </c>
      <c r="K21" s="7">
        <v>0.769230769230769</v>
      </c>
      <c r="L21" s="7">
        <v>0.6</v>
      </c>
      <c r="M21" s="7">
        <v>0.4</v>
      </c>
      <c r="N21" s="7">
        <v>0.7</v>
      </c>
    </row>
    <row r="22" spans="1:14">
      <c r="A22" s="6">
        <v>13</v>
      </c>
      <c r="B22" s="7">
        <v>13</v>
      </c>
      <c r="C22" s="7">
        <v>0.658955097198486</v>
      </c>
      <c r="D22" s="7">
        <v>0.0644017457962036</v>
      </c>
      <c r="E22" s="7">
        <v>10</v>
      </c>
      <c r="F22" s="7">
        <v>5</v>
      </c>
      <c r="G22" s="7">
        <v>0</v>
      </c>
      <c r="H22" s="7">
        <v>5</v>
      </c>
      <c r="I22" s="7">
        <v>1</v>
      </c>
      <c r="J22" s="7">
        <v>0.666666666666667</v>
      </c>
      <c r="K22" s="7">
        <v>0.8</v>
      </c>
      <c r="L22" s="7">
        <v>0.5</v>
      </c>
      <c r="M22" s="7">
        <v>0.5</v>
      </c>
      <c r="N22" s="7">
        <v>0.75</v>
      </c>
    </row>
    <row r="23" spans="3:14">
      <c r="C23" s="5">
        <f>AVERAGE(C2:C22)</f>
        <v>0.570616529101417</v>
      </c>
      <c r="D23" s="5">
        <f>AVERAGE(D2:D22)</f>
        <v>0.0409571386518932</v>
      </c>
      <c r="J23" s="5">
        <f>AVERAGE(J2:J22)</f>
        <v>0.655594356501035</v>
      </c>
      <c r="K23" s="5">
        <f>AVERAGE(K2:K22)</f>
        <v>0.789194804729894</v>
      </c>
      <c r="L23" s="5">
        <f>AVERAGE(L2:L22)</f>
        <v>0.547619047619048</v>
      </c>
      <c r="M23" s="5">
        <f>AVERAGE(M2:M22)</f>
        <v>0.452380952380952</v>
      </c>
      <c r="N23" s="5">
        <f>AVERAGE(N2:N22)</f>
        <v>0.726190476190476</v>
      </c>
    </row>
    <row r="24" spans="12:13">
      <c r="L24" s="5">
        <f>AVERAGE(L3:L23)</f>
        <v>0.549886621315193</v>
      </c>
      <c r="M24" s="5">
        <f>AVERAGE(M3:M23)</f>
        <v>0.450113378684807</v>
      </c>
    </row>
    <row r="25" spans="3:9">
      <c r="C25" s="12" t="s">
        <v>13</v>
      </c>
      <c r="D25" s="5" t="s">
        <v>14</v>
      </c>
      <c r="E25" s="5" t="s">
        <v>96</v>
      </c>
      <c r="F25" s="5" t="s">
        <v>97</v>
      </c>
      <c r="G25" s="13" t="s">
        <v>26</v>
      </c>
      <c r="H25" s="14"/>
      <c r="I25" s="14"/>
    </row>
    <row r="26" spans="3:10">
      <c r="C26" s="5" t="s">
        <v>15</v>
      </c>
      <c r="D26" s="5">
        <f>COUNTIF(C2:C22,"&lt;0.46")-COUNTIF(C2:C22,"&lt;0.385")</f>
        <v>1</v>
      </c>
      <c r="E26" s="5">
        <v>5</v>
      </c>
      <c r="G26" s="15"/>
      <c r="H26" s="14"/>
      <c r="I26" s="14"/>
      <c r="J26" s="14"/>
    </row>
    <row r="27" spans="3:10">
      <c r="C27" s="5" t="s">
        <v>16</v>
      </c>
      <c r="D27" s="5">
        <f>COUNTIF(C2:C22,"&lt;0.535")-COUNTIF(C2:C22,"&lt;0.46")</f>
        <v>4</v>
      </c>
      <c r="E27" s="5"/>
      <c r="G27" s="15">
        <v>0.04</v>
      </c>
      <c r="H27" s="14">
        <v>-20</v>
      </c>
      <c r="I27" s="14">
        <v>480</v>
      </c>
      <c r="J27" s="14">
        <v>24</v>
      </c>
    </row>
    <row r="28" s="3" customFormat="1" spans="3:10">
      <c r="C28" s="16" t="s">
        <v>17</v>
      </c>
      <c r="D28" s="16">
        <f>COUNTIF(C2:C22,"&lt;0.61")-COUNTIF(C2:C22,"&lt;0.535")</f>
        <v>10</v>
      </c>
      <c r="E28" s="16">
        <v>20</v>
      </c>
      <c r="F28" s="16">
        <v>2</v>
      </c>
      <c r="G28" s="15">
        <v>0.08</v>
      </c>
      <c r="H28" s="14">
        <v>-40</v>
      </c>
      <c r="I28" s="14">
        <v>460</v>
      </c>
      <c r="J28" s="14">
        <v>23</v>
      </c>
    </row>
    <row r="29" spans="3:10">
      <c r="C29" s="5" t="s">
        <v>18</v>
      </c>
      <c r="D29" s="5">
        <f>COUNTIF(C2:C22,"&lt;0.685")-COUNTIF(C2:C22,"&lt;0.61")</f>
        <v>6</v>
      </c>
      <c r="E29" s="5"/>
      <c r="F29" s="5">
        <v>5</v>
      </c>
      <c r="G29" s="15">
        <v>0.12</v>
      </c>
      <c r="H29" s="14">
        <v>-60</v>
      </c>
      <c r="I29" s="14">
        <v>440</v>
      </c>
      <c r="J29" s="14">
        <v>22</v>
      </c>
    </row>
    <row r="30" s="4" customFormat="1" spans="3:10">
      <c r="C30" s="17" t="s">
        <v>19</v>
      </c>
      <c r="D30" s="17">
        <f>COUNTIF(C2:C22,"&lt;0.76")-COUNTIF(C2:C22,"&lt;0.685")</f>
        <v>0</v>
      </c>
      <c r="E30" s="17"/>
      <c r="F30" s="17">
        <v>7</v>
      </c>
      <c r="G30" s="15">
        <v>0.16</v>
      </c>
      <c r="H30" s="18">
        <v>-80</v>
      </c>
      <c r="I30" s="18">
        <v>420</v>
      </c>
      <c r="J30" s="14">
        <v>21</v>
      </c>
    </row>
    <row r="31" spans="3:6">
      <c r="C31" s="5" t="s">
        <v>20</v>
      </c>
      <c r="D31" s="5">
        <f>COUNTIF(C2:C22,"&lt;0.835")-COUNTIF(C2:C22,"&lt;0.76")</f>
        <v>0</v>
      </c>
      <c r="E31" s="5"/>
      <c r="F31" s="5">
        <v>5</v>
      </c>
    </row>
    <row r="32" s="3" customFormat="1" spans="3:6">
      <c r="C32" s="16" t="s">
        <v>21</v>
      </c>
      <c r="D32" s="16">
        <f>COUNTIF(C2:C22,"&lt;0.91")-COUNTIF(C2:C22,"&lt;0.835")</f>
        <v>0</v>
      </c>
      <c r="E32" s="16"/>
      <c r="F32" s="16">
        <v>2</v>
      </c>
    </row>
    <row r="33" spans="3:5">
      <c r="C33" s="5" t="s">
        <v>22</v>
      </c>
      <c r="D33" s="5">
        <f>COUNTIF(C2:C22,"&lt;0.985")-COUNTIF(C2:C22,"&lt;0.91")</f>
        <v>0</v>
      </c>
      <c r="E33" s="5"/>
    </row>
    <row r="34" spans="3:5">
      <c r="C34" s="5" t="s">
        <v>23</v>
      </c>
      <c r="D34" s="5">
        <f>COUNTIF(C2:C22,"&lt;1.06")-COUNTIF(C2:C22,"&lt;0.985")</f>
        <v>0</v>
      </c>
      <c r="E34" s="5"/>
    </row>
    <row r="35" spans="3:5">
      <c r="C35" s="5" t="s">
        <v>24</v>
      </c>
      <c r="D35" s="5">
        <f>COUNTIF(C2:C22,"&lt;1.135")-COUNTIF(C2:C22,"&lt;1.06")</f>
        <v>0</v>
      </c>
      <c r="E35" s="5"/>
    </row>
    <row r="36" spans="3:5">
      <c r="C36" s="5" t="s">
        <v>25</v>
      </c>
      <c r="D36" s="5">
        <f>COUNTIF(C2:C22,"&lt;1.21")-COUNTIF(C2:C22,"&lt;1.135")</f>
        <v>0</v>
      </c>
      <c r="E36" s="5"/>
    </row>
    <row r="37" spans="7:8">
      <c r="G37" s="5">
        <v>0.57</v>
      </c>
      <c r="H37" s="5">
        <v>0.041</v>
      </c>
    </row>
    <row r="38" spans="7:8">
      <c r="G38" s="5">
        <v>0.725</v>
      </c>
      <c r="H38" s="5">
        <v>0.076</v>
      </c>
    </row>
    <row r="39" spans="7:8">
      <c r="G39" s="5">
        <v>0.801</v>
      </c>
      <c r="H39" s="5">
        <v>0.094</v>
      </c>
    </row>
  </sheetData>
  <pageMargins left="0.75" right="0.75" top="1" bottom="1" header="0.5" footer="0.5"/>
  <headerFooter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2"/>
  <sheetViews>
    <sheetView topLeftCell="A13" workbookViewId="0">
      <selection activeCell="A21" sqref="$A21:$XFD21"/>
    </sheetView>
  </sheetViews>
  <sheetFormatPr defaultColWidth="9" defaultRowHeight="13.5"/>
  <cols>
    <col min="3" max="4" width="17" customWidth="1"/>
    <col min="10" max="11" width="12.625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="14" customFormat="1" spans="1:14">
      <c r="A2" s="19">
        <v>70</v>
      </c>
      <c r="B2" s="20">
        <v>70</v>
      </c>
      <c r="C2" s="20">
        <v>0.448178768157959</v>
      </c>
      <c r="D2" s="20">
        <v>0.033928632736206</v>
      </c>
      <c r="E2" s="20">
        <v>10</v>
      </c>
      <c r="F2" s="20">
        <v>5</v>
      </c>
      <c r="G2" s="20">
        <v>0</v>
      </c>
      <c r="H2" s="20">
        <v>5</v>
      </c>
      <c r="I2" s="20">
        <v>1</v>
      </c>
      <c r="J2" s="20">
        <v>0.666666666666667</v>
      </c>
      <c r="K2" s="20">
        <v>0.8</v>
      </c>
      <c r="L2" s="20">
        <v>0.5</v>
      </c>
      <c r="M2" s="20">
        <v>0.5</v>
      </c>
      <c r="N2" s="20">
        <v>0.75</v>
      </c>
    </row>
    <row r="3" s="14" customFormat="1" spans="1:14">
      <c r="A3" s="19">
        <v>8</v>
      </c>
      <c r="B3" s="20">
        <v>8</v>
      </c>
      <c r="C3" s="20">
        <v>0.465441465377808</v>
      </c>
      <c r="D3" s="20">
        <v>0.0322824716567993</v>
      </c>
      <c r="E3" s="20">
        <v>10</v>
      </c>
      <c r="F3" s="20">
        <v>6</v>
      </c>
      <c r="G3" s="20">
        <v>0</v>
      </c>
      <c r="H3" s="20">
        <v>4</v>
      </c>
      <c r="I3" s="20">
        <v>1</v>
      </c>
      <c r="J3" s="20">
        <v>0.625</v>
      </c>
      <c r="K3" s="20">
        <v>0.769230769230769</v>
      </c>
      <c r="L3" s="20">
        <v>0.6</v>
      </c>
      <c r="M3" s="20">
        <v>0.4</v>
      </c>
      <c r="N3" s="20">
        <v>0.7</v>
      </c>
    </row>
    <row r="4" s="14" customFormat="1" spans="1:14">
      <c r="A4" s="19">
        <v>24</v>
      </c>
      <c r="B4" s="20">
        <v>24</v>
      </c>
      <c r="C4" s="20">
        <v>0.466872215270996</v>
      </c>
      <c r="D4" s="20">
        <v>0.0282845497131348</v>
      </c>
      <c r="E4" s="20">
        <v>10</v>
      </c>
      <c r="F4" s="20">
        <v>8</v>
      </c>
      <c r="G4" s="20">
        <v>0</v>
      </c>
      <c r="H4" s="20">
        <v>2</v>
      </c>
      <c r="I4" s="20">
        <v>1</v>
      </c>
      <c r="J4" s="20">
        <v>0.555555555555556</v>
      </c>
      <c r="K4" s="20">
        <v>0.714285714285714</v>
      </c>
      <c r="L4" s="20">
        <v>0.8</v>
      </c>
      <c r="M4" s="20">
        <v>0.2</v>
      </c>
      <c r="N4" s="20">
        <v>0.6</v>
      </c>
    </row>
    <row r="5" customFormat="1" spans="1:14">
      <c r="A5" s="6">
        <v>0</v>
      </c>
      <c r="B5" s="5">
        <v>0</v>
      </c>
      <c r="C5" s="5">
        <v>0.385983467102051</v>
      </c>
      <c r="D5" s="5">
        <v>0.400498867034912</v>
      </c>
      <c r="E5" s="5">
        <v>10</v>
      </c>
      <c r="F5" s="5">
        <v>4</v>
      </c>
      <c r="G5" s="5">
        <v>0</v>
      </c>
      <c r="H5" s="5">
        <v>6</v>
      </c>
      <c r="I5" s="5">
        <v>1</v>
      </c>
      <c r="J5" s="5">
        <v>0.714285714285714</v>
      </c>
      <c r="K5" s="5">
        <v>0.833333333333333</v>
      </c>
      <c r="L5" s="5">
        <v>0.4</v>
      </c>
      <c r="M5" s="5">
        <v>0.6</v>
      </c>
      <c r="N5" s="5">
        <v>0.8</v>
      </c>
    </row>
    <row r="6" s="1" customFormat="1" spans="1:14">
      <c r="A6" s="8">
        <v>87</v>
      </c>
      <c r="B6" s="9">
        <v>87</v>
      </c>
      <c r="C6" s="9">
        <v>0.426350593566894</v>
      </c>
      <c r="D6" s="9">
        <v>0.0639957189559937</v>
      </c>
      <c r="E6" s="9">
        <v>10</v>
      </c>
      <c r="F6" s="9">
        <v>7</v>
      </c>
      <c r="G6" s="9">
        <v>0</v>
      </c>
      <c r="H6" s="9">
        <v>3</v>
      </c>
      <c r="I6" s="9">
        <v>1</v>
      </c>
      <c r="J6" s="9">
        <v>0.588235294117647</v>
      </c>
      <c r="K6" s="9">
        <v>0.740740740740741</v>
      </c>
      <c r="L6" s="9">
        <v>0.7</v>
      </c>
      <c r="M6" s="9">
        <v>0.3</v>
      </c>
      <c r="N6" s="9">
        <v>0.65</v>
      </c>
    </row>
    <row r="7" spans="1:14">
      <c r="A7" s="6">
        <v>86</v>
      </c>
      <c r="B7" s="7">
        <v>86</v>
      </c>
      <c r="C7" s="7">
        <v>0.676200747489929</v>
      </c>
      <c r="D7" s="7">
        <v>0.147956132888794</v>
      </c>
      <c r="E7" s="7">
        <v>10</v>
      </c>
      <c r="F7" s="7">
        <v>6</v>
      </c>
      <c r="G7" s="7">
        <v>0</v>
      </c>
      <c r="H7" s="7">
        <v>4</v>
      </c>
      <c r="I7" s="7">
        <v>1</v>
      </c>
      <c r="J7" s="7">
        <v>0.625</v>
      </c>
      <c r="K7" s="7">
        <v>0.769230769230769</v>
      </c>
      <c r="L7" s="7">
        <v>0.6</v>
      </c>
      <c r="M7" s="7">
        <v>0.4</v>
      </c>
      <c r="N7" s="7">
        <v>0.7</v>
      </c>
    </row>
    <row r="8" spans="1:14">
      <c r="A8" s="6">
        <v>39</v>
      </c>
      <c r="B8" s="7">
        <v>39</v>
      </c>
      <c r="C8" s="7">
        <v>0.573268890380859</v>
      </c>
      <c r="D8" s="7">
        <v>0.126465439796448</v>
      </c>
      <c r="E8" s="7">
        <v>10</v>
      </c>
      <c r="F8" s="7">
        <v>6</v>
      </c>
      <c r="G8" s="7">
        <v>0</v>
      </c>
      <c r="H8" s="7">
        <v>4</v>
      </c>
      <c r="I8" s="7">
        <v>1</v>
      </c>
      <c r="J8" s="7">
        <v>0.625</v>
      </c>
      <c r="K8" s="7">
        <v>0.769230769230769</v>
      </c>
      <c r="L8" s="7">
        <v>0.6</v>
      </c>
      <c r="M8" s="7">
        <v>0.4</v>
      </c>
      <c r="N8" s="7">
        <v>0.7</v>
      </c>
    </row>
    <row r="9" spans="1:14">
      <c r="A9" s="6">
        <v>16</v>
      </c>
      <c r="B9" s="7">
        <v>16</v>
      </c>
      <c r="C9" s="7">
        <v>0.608755111694336</v>
      </c>
      <c r="D9" s="7">
        <v>0.0527166128158569</v>
      </c>
      <c r="E9" s="7">
        <v>10</v>
      </c>
      <c r="F9" s="7">
        <v>3</v>
      </c>
      <c r="G9" s="7">
        <v>0</v>
      </c>
      <c r="H9" s="7">
        <v>7</v>
      </c>
      <c r="I9" s="7">
        <v>1</v>
      </c>
      <c r="J9" s="7">
        <v>0.769230769230769</v>
      </c>
      <c r="K9" s="7">
        <v>0.869565217391304</v>
      </c>
      <c r="L9" s="7">
        <v>0.3</v>
      </c>
      <c r="M9" s="7">
        <v>0.7</v>
      </c>
      <c r="N9" s="7">
        <v>0.85</v>
      </c>
    </row>
    <row r="10" spans="1:14">
      <c r="A10" s="6">
        <v>69</v>
      </c>
      <c r="B10" s="7">
        <v>69</v>
      </c>
      <c r="C10" s="7">
        <v>0.590951204299927</v>
      </c>
      <c r="D10" s="7">
        <v>0.0433201789855957</v>
      </c>
      <c r="E10" s="7">
        <v>10</v>
      </c>
      <c r="F10" s="7">
        <v>6</v>
      </c>
      <c r="G10" s="7">
        <v>0</v>
      </c>
      <c r="H10" s="7">
        <v>4</v>
      </c>
      <c r="I10" s="7">
        <v>1</v>
      </c>
      <c r="J10" s="7">
        <v>0.625</v>
      </c>
      <c r="K10" s="7">
        <v>0.769230769230769</v>
      </c>
      <c r="L10" s="7">
        <v>0.6</v>
      </c>
      <c r="M10" s="7">
        <v>0.4</v>
      </c>
      <c r="N10" s="7">
        <v>0.7</v>
      </c>
    </row>
    <row r="11" spans="1:14">
      <c r="A11" s="6">
        <v>75</v>
      </c>
      <c r="B11" s="7">
        <v>75</v>
      </c>
      <c r="C11" s="7">
        <v>0.550477266311646</v>
      </c>
      <c r="D11" s="7">
        <v>0.0850745439529419</v>
      </c>
      <c r="E11" s="7">
        <v>10</v>
      </c>
      <c r="F11" s="7">
        <v>6</v>
      </c>
      <c r="G11" s="7">
        <v>0</v>
      </c>
      <c r="H11" s="7">
        <v>4</v>
      </c>
      <c r="I11" s="7">
        <v>1</v>
      </c>
      <c r="J11" s="7">
        <v>0.625</v>
      </c>
      <c r="K11" s="7">
        <v>0.769230769230769</v>
      </c>
      <c r="L11" s="7">
        <v>0.6</v>
      </c>
      <c r="M11" s="7">
        <v>0.4</v>
      </c>
      <c r="N11" s="7">
        <v>0.7</v>
      </c>
    </row>
    <row r="12" spans="1:14">
      <c r="A12" s="6">
        <v>4</v>
      </c>
      <c r="B12" s="7">
        <v>4</v>
      </c>
      <c r="C12" s="7">
        <v>0.600152254104614</v>
      </c>
      <c r="D12" s="7">
        <v>0.0940033197402954</v>
      </c>
      <c r="E12" s="7">
        <v>10</v>
      </c>
      <c r="F12" s="7">
        <v>8</v>
      </c>
      <c r="G12" s="7">
        <v>0</v>
      </c>
      <c r="H12" s="7">
        <v>2</v>
      </c>
      <c r="I12" s="7">
        <v>1</v>
      </c>
      <c r="J12" s="7">
        <v>0.555555555555556</v>
      </c>
      <c r="K12" s="7">
        <v>0.714285714285714</v>
      </c>
      <c r="L12" s="7">
        <v>0.8</v>
      </c>
      <c r="M12" s="7">
        <v>0.2</v>
      </c>
      <c r="N12" s="7">
        <v>0.6</v>
      </c>
    </row>
    <row r="13" spans="1:14">
      <c r="A13" s="6">
        <v>73</v>
      </c>
      <c r="B13" s="7">
        <v>73</v>
      </c>
      <c r="C13" s="7">
        <v>0.548654079437256</v>
      </c>
      <c r="D13" s="7">
        <v>0.0963666439056396</v>
      </c>
      <c r="E13" s="7">
        <v>10</v>
      </c>
      <c r="F13" s="7">
        <v>3</v>
      </c>
      <c r="G13" s="7">
        <v>0</v>
      </c>
      <c r="H13" s="7">
        <v>7</v>
      </c>
      <c r="I13" s="7">
        <v>1</v>
      </c>
      <c r="J13" s="7">
        <v>0.769230769230769</v>
      </c>
      <c r="K13" s="7">
        <v>0.869565217391304</v>
      </c>
      <c r="L13" s="7">
        <v>0.3</v>
      </c>
      <c r="M13" s="7">
        <v>0.7</v>
      </c>
      <c r="N13" s="7">
        <v>0.85</v>
      </c>
    </row>
    <row r="14" spans="1:14">
      <c r="A14" s="6">
        <v>61</v>
      </c>
      <c r="B14" s="7">
        <v>61</v>
      </c>
      <c r="C14" s="7">
        <v>0.539327621459961</v>
      </c>
      <c r="D14" s="7">
        <v>0.0835833549499512</v>
      </c>
      <c r="E14" s="7">
        <v>10</v>
      </c>
      <c r="F14" s="7">
        <v>9</v>
      </c>
      <c r="G14" s="7">
        <v>0</v>
      </c>
      <c r="H14" s="7">
        <v>1</v>
      </c>
      <c r="I14" s="7">
        <v>1</v>
      </c>
      <c r="J14" s="7">
        <v>0.526315789473684</v>
      </c>
      <c r="K14" s="7">
        <v>0.689655172413793</v>
      </c>
      <c r="L14" s="7">
        <v>0.9</v>
      </c>
      <c r="M14" s="7">
        <v>0.1</v>
      </c>
      <c r="N14" s="7">
        <v>0.55</v>
      </c>
    </row>
    <row r="15" spans="1:14">
      <c r="A15" s="6">
        <v>16</v>
      </c>
      <c r="B15" s="7">
        <v>16</v>
      </c>
      <c r="C15" s="7">
        <v>0.608755111694336</v>
      </c>
      <c r="D15" s="7">
        <v>0.0527166128158569</v>
      </c>
      <c r="E15" s="7">
        <v>10</v>
      </c>
      <c r="F15" s="7">
        <v>3</v>
      </c>
      <c r="G15" s="7">
        <v>0</v>
      </c>
      <c r="H15" s="7">
        <v>7</v>
      </c>
      <c r="I15" s="7">
        <v>1</v>
      </c>
      <c r="J15" s="7">
        <v>0.769230769230769</v>
      </c>
      <c r="K15" s="7">
        <v>0.869565217391304</v>
      </c>
      <c r="L15" s="7">
        <v>0.3</v>
      </c>
      <c r="M15" s="7">
        <v>0.7</v>
      </c>
      <c r="N15" s="7">
        <v>0.85</v>
      </c>
    </row>
    <row r="16" s="2" customFormat="1" spans="1:14">
      <c r="A16" s="10">
        <v>47</v>
      </c>
      <c r="B16" s="11">
        <v>47</v>
      </c>
      <c r="C16" s="11">
        <v>0.609992265701294</v>
      </c>
      <c r="D16" s="11">
        <v>0.0307860374450684</v>
      </c>
      <c r="E16" s="11">
        <v>10</v>
      </c>
      <c r="F16" s="11">
        <v>6</v>
      </c>
      <c r="G16" s="11">
        <v>0</v>
      </c>
      <c r="H16" s="11">
        <v>4</v>
      </c>
      <c r="I16" s="11">
        <v>1</v>
      </c>
      <c r="J16" s="11">
        <v>0.625</v>
      </c>
      <c r="K16" s="11">
        <v>0.769230769230769</v>
      </c>
      <c r="L16" s="11">
        <v>0.6</v>
      </c>
      <c r="M16" s="11">
        <v>0.4</v>
      </c>
      <c r="N16" s="11">
        <v>0.7</v>
      </c>
    </row>
    <row r="17" spans="1:14">
      <c r="A17" s="6">
        <v>91</v>
      </c>
      <c r="B17" s="7">
        <v>91</v>
      </c>
      <c r="C17" s="7">
        <v>0.553886651992798</v>
      </c>
      <c r="D17" s="7">
        <v>0.0149658918380737</v>
      </c>
      <c r="E17" s="7">
        <v>10</v>
      </c>
      <c r="F17" s="7">
        <v>6</v>
      </c>
      <c r="G17" s="7">
        <v>0</v>
      </c>
      <c r="H17" s="7">
        <v>4</v>
      </c>
      <c r="I17" s="7">
        <v>1</v>
      </c>
      <c r="J17" s="7">
        <v>0.625</v>
      </c>
      <c r="K17" s="7">
        <v>0.769230769230769</v>
      </c>
      <c r="L17" s="7">
        <v>0.6</v>
      </c>
      <c r="M17" s="7">
        <v>0.4</v>
      </c>
      <c r="N17" s="7">
        <v>0.7</v>
      </c>
    </row>
    <row r="18" spans="1:14">
      <c r="A18" s="6">
        <v>72</v>
      </c>
      <c r="B18" s="7">
        <v>72</v>
      </c>
      <c r="C18" s="7">
        <v>0.623065948486328</v>
      </c>
      <c r="D18" s="7">
        <v>0.0411491394042969</v>
      </c>
      <c r="E18" s="7">
        <v>10</v>
      </c>
      <c r="F18" s="7">
        <v>4</v>
      </c>
      <c r="G18" s="7">
        <v>0</v>
      </c>
      <c r="H18" s="7">
        <v>6</v>
      </c>
      <c r="I18" s="7">
        <v>1</v>
      </c>
      <c r="J18" s="7">
        <v>0.714285714285714</v>
      </c>
      <c r="K18" s="7">
        <v>0.833333333333333</v>
      </c>
      <c r="L18" s="7">
        <v>0.4</v>
      </c>
      <c r="M18" s="7">
        <v>0.6</v>
      </c>
      <c r="N18" s="7">
        <v>0.8</v>
      </c>
    </row>
    <row r="19" spans="1:14">
      <c r="A19" s="6">
        <v>54</v>
      </c>
      <c r="B19" s="7">
        <v>54</v>
      </c>
      <c r="C19" s="7">
        <v>0.727168083190918</v>
      </c>
      <c r="D19" s="7">
        <v>0.0995856523513794</v>
      </c>
      <c r="E19" s="7">
        <v>10</v>
      </c>
      <c r="F19" s="7">
        <v>5</v>
      </c>
      <c r="G19" s="7">
        <v>0</v>
      </c>
      <c r="H19" s="7">
        <v>5</v>
      </c>
      <c r="I19" s="7">
        <v>1</v>
      </c>
      <c r="J19" s="7">
        <v>0.666666666666667</v>
      </c>
      <c r="K19" s="7">
        <v>0.8</v>
      </c>
      <c r="L19" s="7">
        <v>0.5</v>
      </c>
      <c r="M19" s="7">
        <v>0.5</v>
      </c>
      <c r="N19" s="7">
        <v>0.75</v>
      </c>
    </row>
    <row r="20" spans="1:14">
      <c r="A20" s="6">
        <v>38</v>
      </c>
      <c r="B20" s="7">
        <v>38</v>
      </c>
      <c r="C20" s="7">
        <v>0.627801895141602</v>
      </c>
      <c r="D20" s="7">
        <v>0.0450423955917358</v>
      </c>
      <c r="E20" s="7">
        <v>10</v>
      </c>
      <c r="F20" s="7">
        <v>3</v>
      </c>
      <c r="G20" s="7">
        <v>0</v>
      </c>
      <c r="H20" s="7">
        <v>7</v>
      </c>
      <c r="I20" s="7">
        <v>1</v>
      </c>
      <c r="J20" s="7">
        <v>0.769230769230769</v>
      </c>
      <c r="K20" s="7">
        <v>0.869565217391304</v>
      </c>
      <c r="L20" s="7">
        <v>0.3</v>
      </c>
      <c r="M20" s="7">
        <v>0.7</v>
      </c>
      <c r="N20" s="7">
        <v>0.85</v>
      </c>
    </row>
    <row r="21" spans="1:14">
      <c r="A21" s="6">
        <v>41</v>
      </c>
      <c r="B21" s="7">
        <v>41</v>
      </c>
      <c r="C21" s="7">
        <v>0.649533748626709</v>
      </c>
      <c r="D21" s="7">
        <v>0.0536892414093018</v>
      </c>
      <c r="E21" s="7">
        <v>10</v>
      </c>
      <c r="F21" s="7">
        <v>4</v>
      </c>
      <c r="G21" s="7">
        <v>0</v>
      </c>
      <c r="H21" s="7">
        <v>6</v>
      </c>
      <c r="I21" s="7">
        <v>1</v>
      </c>
      <c r="J21" s="7">
        <v>0.714285714285714</v>
      </c>
      <c r="K21" s="7">
        <v>0.833333333333333</v>
      </c>
      <c r="L21" s="7">
        <v>0.4</v>
      </c>
      <c r="M21" s="7">
        <v>0.6</v>
      </c>
      <c r="N21" s="7">
        <v>0.8</v>
      </c>
    </row>
    <row r="22" spans="1:14">
      <c r="A22" s="6">
        <v>28</v>
      </c>
      <c r="B22" s="7">
        <v>28</v>
      </c>
      <c r="C22" s="7">
        <v>0.567909240722656</v>
      </c>
      <c r="D22" s="7">
        <v>0.0131438970565796</v>
      </c>
      <c r="E22" s="7">
        <v>10</v>
      </c>
      <c r="F22" s="7">
        <v>6</v>
      </c>
      <c r="G22" s="7">
        <v>0</v>
      </c>
      <c r="H22" s="7">
        <v>4</v>
      </c>
      <c r="I22" s="7">
        <v>1</v>
      </c>
      <c r="J22" s="7">
        <v>0.625</v>
      </c>
      <c r="K22" s="7">
        <v>0.769230769230769</v>
      </c>
      <c r="L22" s="7">
        <v>0.6</v>
      </c>
      <c r="M22" s="7">
        <v>0.4</v>
      </c>
      <c r="N22" s="7">
        <v>0.7</v>
      </c>
    </row>
    <row r="23" spans="1:14">
      <c r="A23" s="6">
        <v>32</v>
      </c>
      <c r="B23" s="7">
        <v>32</v>
      </c>
      <c r="C23" s="7">
        <v>0.657499194145203</v>
      </c>
      <c r="D23" s="7">
        <v>0.056316614151001</v>
      </c>
      <c r="E23" s="7">
        <v>10</v>
      </c>
      <c r="F23" s="7">
        <v>6</v>
      </c>
      <c r="G23" s="7">
        <v>0</v>
      </c>
      <c r="H23" s="7">
        <v>4</v>
      </c>
      <c r="I23" s="7">
        <v>1</v>
      </c>
      <c r="J23" s="7">
        <v>0.625</v>
      </c>
      <c r="K23" s="7">
        <v>0.769230769230769</v>
      </c>
      <c r="L23" s="7">
        <v>0.6</v>
      </c>
      <c r="M23" s="7">
        <v>0.4</v>
      </c>
      <c r="N23" s="7">
        <v>0.7</v>
      </c>
    </row>
    <row r="24" spans="1:14">
      <c r="A24" s="6">
        <v>13</v>
      </c>
      <c r="B24" s="7">
        <v>13</v>
      </c>
      <c r="C24" s="7">
        <v>0.658955097198486</v>
      </c>
      <c r="D24" s="7">
        <v>0.0644017457962036</v>
      </c>
      <c r="E24" s="7">
        <v>10</v>
      </c>
      <c r="F24" s="7">
        <v>5</v>
      </c>
      <c r="G24" s="7">
        <v>0</v>
      </c>
      <c r="H24" s="7">
        <v>5</v>
      </c>
      <c r="I24" s="7">
        <v>1</v>
      </c>
      <c r="J24" s="7">
        <v>0.666666666666667</v>
      </c>
      <c r="K24" s="7">
        <v>0.8</v>
      </c>
      <c r="L24" s="7">
        <v>0.5</v>
      </c>
      <c r="M24" s="7">
        <v>0.5</v>
      </c>
      <c r="N24" s="7">
        <v>0.75</v>
      </c>
    </row>
    <row r="25" spans="1:14">
      <c r="A25" s="6">
        <v>97</v>
      </c>
      <c r="B25" s="7">
        <v>97</v>
      </c>
      <c r="C25" s="7">
        <v>0.535357475280762</v>
      </c>
      <c r="D25" s="7">
        <v>0.0481466054916382</v>
      </c>
      <c r="E25" s="7">
        <v>10</v>
      </c>
      <c r="F25" s="7">
        <v>7</v>
      </c>
      <c r="G25" s="7">
        <v>0</v>
      </c>
      <c r="H25" s="7">
        <v>3</v>
      </c>
      <c r="I25" s="7">
        <v>1</v>
      </c>
      <c r="J25" s="7">
        <v>0.588235294117647</v>
      </c>
      <c r="K25" s="7">
        <v>0.740740740740741</v>
      </c>
      <c r="L25" s="7">
        <v>0.7</v>
      </c>
      <c r="M25" s="7">
        <v>0.3</v>
      </c>
      <c r="N25" s="7">
        <v>0.65</v>
      </c>
    </row>
    <row r="26" spans="3:14">
      <c r="C26" s="5">
        <f>AVERAGE(C2:C25)</f>
        <v>0.570855766534805</v>
      </c>
      <c r="D26" s="5">
        <f>AVERAGE(D2:D25)</f>
        <v>0.0753508458534877</v>
      </c>
      <c r="J26" s="5">
        <f>AVERAGE(J2:J25)</f>
        <v>0.652444904525013</v>
      </c>
      <c r="K26" s="5">
        <f>AVERAGE(K2:K25)</f>
        <v>0.787543578129535</v>
      </c>
      <c r="L26" s="5">
        <f>AVERAGE(L2:L25)</f>
        <v>0.55</v>
      </c>
      <c r="M26" s="5">
        <f>AVERAGE(M2:M25)</f>
        <v>0.45</v>
      </c>
      <c r="N26" s="5">
        <f>AVERAGE(N2:N25)</f>
        <v>0.725</v>
      </c>
    </row>
    <row r="27" spans="12:13">
      <c r="L27" s="5">
        <f>AVERAGE(L3:L26)</f>
        <v>0.552083333333333</v>
      </c>
      <c r="M27" s="5">
        <f>AVERAGE(M3:M26)</f>
        <v>0.447916666666667</v>
      </c>
    </row>
    <row r="28" spans="3:9">
      <c r="C28" s="12" t="s">
        <v>13</v>
      </c>
      <c r="D28" s="5" t="s">
        <v>14</v>
      </c>
      <c r="E28" s="5" t="s">
        <v>96</v>
      </c>
      <c r="F28" s="5" t="s">
        <v>97</v>
      </c>
      <c r="G28" s="13" t="s">
        <v>26</v>
      </c>
      <c r="H28" s="14"/>
      <c r="I28" s="14"/>
    </row>
    <row r="29" spans="3:10">
      <c r="C29" s="5" t="s">
        <v>15</v>
      </c>
      <c r="D29" s="5">
        <f>COUNTIF(C2:C25,"&lt;0.46")-COUNTIF(C2:C25,"&lt;0.385")</f>
        <v>3</v>
      </c>
      <c r="E29" s="5">
        <v>5</v>
      </c>
      <c r="G29" s="15"/>
      <c r="H29" s="14"/>
      <c r="I29" s="14"/>
      <c r="J29" s="14"/>
    </row>
    <row r="30" spans="3:10">
      <c r="C30" s="5" t="s">
        <v>16</v>
      </c>
      <c r="D30" s="5">
        <f>COUNTIF(C2:C25,"&lt;0.535")-COUNTIF(C2:C25,"&lt;0.46")</f>
        <v>2</v>
      </c>
      <c r="E30" s="5"/>
      <c r="G30" s="15">
        <v>0.04</v>
      </c>
      <c r="H30" s="14">
        <v>-20</v>
      </c>
      <c r="I30" s="14">
        <v>480</v>
      </c>
      <c r="J30" s="14">
        <v>24</v>
      </c>
    </row>
    <row r="31" s="3" customFormat="1" spans="3:10">
      <c r="C31" s="16" t="s">
        <v>17</v>
      </c>
      <c r="D31" s="16">
        <f>COUNTIF(C2:C25,"&lt;0.61")-COUNTIF(C2:C25,"&lt;0.535")</f>
        <v>12</v>
      </c>
      <c r="E31" s="16">
        <v>20</v>
      </c>
      <c r="F31" s="16">
        <v>2</v>
      </c>
      <c r="G31" s="15">
        <v>0.08</v>
      </c>
      <c r="H31" s="14">
        <v>-40</v>
      </c>
      <c r="I31" s="14">
        <v>460</v>
      </c>
      <c r="J31" s="14">
        <v>23</v>
      </c>
    </row>
    <row r="32" spans="3:10">
      <c r="C32" s="5" t="s">
        <v>18</v>
      </c>
      <c r="D32" s="5">
        <f>COUNTIF(C2:C25,"&lt;0.685")-COUNTIF(C2:C25,"&lt;0.61")</f>
        <v>6</v>
      </c>
      <c r="E32" s="5"/>
      <c r="F32" s="5">
        <v>5</v>
      </c>
      <c r="G32" s="15">
        <v>0.12</v>
      </c>
      <c r="H32" s="14">
        <v>-60</v>
      </c>
      <c r="I32" s="14">
        <v>440</v>
      </c>
      <c r="J32" s="14">
        <v>22</v>
      </c>
    </row>
    <row r="33" s="4" customFormat="1" spans="3:10">
      <c r="C33" s="17" t="s">
        <v>19</v>
      </c>
      <c r="D33" s="17">
        <f>COUNTIF(C2:C25,"&lt;0.76")-COUNTIF(C2:C25,"&lt;0.685")</f>
        <v>1</v>
      </c>
      <c r="E33" s="17"/>
      <c r="F33" s="17">
        <v>7</v>
      </c>
      <c r="G33" s="15">
        <v>0.16</v>
      </c>
      <c r="H33" s="18">
        <v>-80</v>
      </c>
      <c r="I33" s="18">
        <v>420</v>
      </c>
      <c r="J33" s="14">
        <v>21</v>
      </c>
    </row>
    <row r="34" spans="3:6">
      <c r="C34" s="5" t="s">
        <v>20</v>
      </c>
      <c r="D34" s="5">
        <f>COUNTIF(C2:C25,"&lt;0.835")-COUNTIF(C2:C25,"&lt;0.76")</f>
        <v>0</v>
      </c>
      <c r="E34" s="5"/>
      <c r="F34" s="5">
        <v>5</v>
      </c>
    </row>
    <row r="35" s="3" customFormat="1" spans="3:6">
      <c r="C35" s="16" t="s">
        <v>21</v>
      </c>
      <c r="D35" s="16">
        <f>COUNTIF(C2:C25,"&lt;0.91")-COUNTIF(C2:C25,"&lt;0.835")</f>
        <v>0</v>
      </c>
      <c r="E35" s="16"/>
      <c r="F35" s="16">
        <v>2</v>
      </c>
    </row>
    <row r="36" spans="3:5">
      <c r="C36" s="5" t="s">
        <v>22</v>
      </c>
      <c r="D36" s="5">
        <f>COUNTIF(C2:C25,"&lt;0.985")-COUNTIF(C2:C25,"&lt;0.91")</f>
        <v>0</v>
      </c>
      <c r="E36" s="5"/>
    </row>
    <row r="37" spans="3:5">
      <c r="C37" s="5" t="s">
        <v>23</v>
      </c>
      <c r="D37" s="5">
        <f>COUNTIF(C2:C25,"&lt;1.06")-COUNTIF(C2:C25,"&lt;0.985")</f>
        <v>0</v>
      </c>
      <c r="E37" s="5"/>
    </row>
    <row r="38" spans="3:5">
      <c r="C38" s="5" t="s">
        <v>24</v>
      </c>
      <c r="D38" s="5">
        <f>COUNTIF(C2:C25,"&lt;1.135")-COUNTIF(C2:C25,"&lt;1.06")</f>
        <v>0</v>
      </c>
      <c r="E38" s="5"/>
    </row>
    <row r="39" spans="3:5">
      <c r="C39" s="5" t="s">
        <v>25</v>
      </c>
      <c r="D39" s="5">
        <f>COUNTIF(C2:C25,"&lt;1.21")-COUNTIF(C2:C25,"&lt;1.135")</f>
        <v>0</v>
      </c>
      <c r="E39" s="5"/>
    </row>
    <row r="40" spans="7:8">
      <c r="G40" s="5">
        <v>0.57</v>
      </c>
      <c r="H40" s="5">
        <v>0.041</v>
      </c>
    </row>
    <row r="41" spans="7:8">
      <c r="G41" s="5">
        <v>0.725</v>
      </c>
      <c r="H41" s="5">
        <v>0.076</v>
      </c>
    </row>
    <row r="42" spans="7:8">
      <c r="G42" s="5">
        <v>0.801</v>
      </c>
      <c r="H42" s="5">
        <v>0.094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1"/>
  <sheetViews>
    <sheetView workbookViewId="0">
      <selection activeCell="C30" sqref="C30:D34"/>
    </sheetView>
  </sheetViews>
  <sheetFormatPr defaultColWidth="9" defaultRowHeight="13.5"/>
  <cols>
    <col min="3" max="4" width="18.5" customWidth="1"/>
    <col min="10" max="11" width="12.6333333333333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>
      <c r="A2" s="6">
        <v>44</v>
      </c>
      <c r="B2" s="7">
        <v>44</v>
      </c>
      <c r="C2" s="7">
        <v>0.579375267028809</v>
      </c>
      <c r="D2" s="7">
        <v>0.00989007949829102</v>
      </c>
      <c r="E2" s="7">
        <v>10</v>
      </c>
      <c r="F2" s="7">
        <v>6</v>
      </c>
      <c r="G2" s="7">
        <v>0</v>
      </c>
      <c r="H2" s="7">
        <v>4</v>
      </c>
      <c r="I2" s="7">
        <v>1</v>
      </c>
      <c r="J2" s="7">
        <v>0.625</v>
      </c>
      <c r="K2" s="7">
        <v>0.769230769230769</v>
      </c>
      <c r="L2" s="7">
        <v>0.6</v>
      </c>
      <c r="M2" s="7">
        <v>0.4</v>
      </c>
      <c r="N2" s="7">
        <v>0.7</v>
      </c>
    </row>
    <row r="3" spans="1:14">
      <c r="A3" s="6">
        <v>91</v>
      </c>
      <c r="B3" s="7">
        <v>91</v>
      </c>
      <c r="C3" s="7">
        <v>0.553886651992798</v>
      </c>
      <c r="D3" s="7">
        <v>0.0149658918380737</v>
      </c>
      <c r="E3" s="7">
        <v>10</v>
      </c>
      <c r="F3" s="7">
        <v>6</v>
      </c>
      <c r="G3" s="7">
        <v>0</v>
      </c>
      <c r="H3" s="7">
        <v>4</v>
      </c>
      <c r="I3" s="7">
        <v>1</v>
      </c>
      <c r="J3" s="7">
        <v>0.625</v>
      </c>
      <c r="K3" s="7">
        <v>0.769230769230769</v>
      </c>
      <c r="L3" s="7">
        <v>0.6</v>
      </c>
      <c r="M3" s="7">
        <v>0.4</v>
      </c>
      <c r="N3" s="7">
        <v>0.7</v>
      </c>
    </row>
    <row r="4" s="2" customFormat="1" spans="1:14">
      <c r="A4" s="10">
        <v>28</v>
      </c>
      <c r="B4" s="11">
        <v>28</v>
      </c>
      <c r="C4" s="11">
        <v>0.567909240722656</v>
      </c>
      <c r="D4" s="11">
        <v>0.0131438970565796</v>
      </c>
      <c r="E4" s="11">
        <v>10</v>
      </c>
      <c r="F4" s="11">
        <v>6</v>
      </c>
      <c r="G4" s="11">
        <v>0</v>
      </c>
      <c r="H4" s="11">
        <v>4</v>
      </c>
      <c r="I4" s="11">
        <v>1</v>
      </c>
      <c r="J4" s="11">
        <v>0.625</v>
      </c>
      <c r="K4" s="11">
        <v>0.769230769230769</v>
      </c>
      <c r="L4" s="11">
        <v>0.6</v>
      </c>
      <c r="M4" s="11">
        <v>0.4</v>
      </c>
      <c r="N4" s="11">
        <v>0.7</v>
      </c>
    </row>
    <row r="5" spans="1:14">
      <c r="A5" s="6">
        <v>31</v>
      </c>
      <c r="B5" s="7">
        <v>31</v>
      </c>
      <c r="C5" s="7">
        <v>0.662692546844482</v>
      </c>
      <c r="D5" s="7">
        <v>0.0293089151382446</v>
      </c>
      <c r="E5" s="7">
        <v>10</v>
      </c>
      <c r="F5" s="7">
        <v>6</v>
      </c>
      <c r="G5" s="7">
        <v>0</v>
      </c>
      <c r="H5" s="7">
        <v>4</v>
      </c>
      <c r="I5" s="7">
        <v>1</v>
      </c>
      <c r="J5" s="7">
        <v>0.625</v>
      </c>
      <c r="K5" s="7">
        <v>0.769230769230769</v>
      </c>
      <c r="L5" s="7">
        <v>0.6</v>
      </c>
      <c r="M5" s="7">
        <v>0.4</v>
      </c>
      <c r="N5" s="7">
        <v>0.7</v>
      </c>
    </row>
    <row r="6" spans="1:14">
      <c r="A6" s="6">
        <v>77</v>
      </c>
      <c r="B6" s="7">
        <v>77</v>
      </c>
      <c r="C6" s="7">
        <v>0.663548707962036</v>
      </c>
      <c r="D6" s="7">
        <v>0.0263123512268066</v>
      </c>
      <c r="E6" s="7">
        <v>10</v>
      </c>
      <c r="F6" s="7">
        <v>7</v>
      </c>
      <c r="G6" s="7">
        <v>0</v>
      </c>
      <c r="H6" s="7">
        <v>3</v>
      </c>
      <c r="I6" s="7">
        <v>1</v>
      </c>
      <c r="J6" s="7">
        <v>0.588235294117647</v>
      </c>
      <c r="K6" s="7">
        <v>0.740740740740741</v>
      </c>
      <c r="L6" s="7">
        <v>0.7</v>
      </c>
      <c r="M6" s="7">
        <v>0.3</v>
      </c>
      <c r="N6" s="7">
        <v>0.65</v>
      </c>
    </row>
    <row r="7" spans="1:14">
      <c r="A7" s="6">
        <v>3</v>
      </c>
      <c r="B7" s="7">
        <v>3</v>
      </c>
      <c r="C7" s="7">
        <v>0.65697968006134</v>
      </c>
      <c r="D7" s="7">
        <v>0.0191965103149414</v>
      </c>
      <c r="E7" s="7">
        <v>10</v>
      </c>
      <c r="F7" s="7">
        <v>6</v>
      </c>
      <c r="G7" s="7">
        <v>0</v>
      </c>
      <c r="H7" s="7">
        <v>4</v>
      </c>
      <c r="I7" s="7">
        <v>1</v>
      </c>
      <c r="J7" s="7">
        <v>0.625</v>
      </c>
      <c r="K7" s="7">
        <v>0.769230769230769</v>
      </c>
      <c r="L7" s="7">
        <v>0.6</v>
      </c>
      <c r="M7" s="7">
        <v>0.4</v>
      </c>
      <c r="N7" s="7">
        <v>0.7</v>
      </c>
    </row>
    <row r="8" s="2" customFormat="1" spans="1:14">
      <c r="A8" s="10">
        <v>74</v>
      </c>
      <c r="B8" s="11">
        <v>74</v>
      </c>
      <c r="C8" s="11">
        <v>0.682772517204285</v>
      </c>
      <c r="D8" s="11">
        <v>0.0363733768463135</v>
      </c>
      <c r="E8" s="11">
        <v>10</v>
      </c>
      <c r="F8" s="11">
        <v>5</v>
      </c>
      <c r="G8" s="11">
        <v>0</v>
      </c>
      <c r="H8" s="11">
        <v>5</v>
      </c>
      <c r="I8" s="11">
        <v>1</v>
      </c>
      <c r="J8" s="11">
        <v>0.666666666666667</v>
      </c>
      <c r="K8" s="11">
        <v>0.8</v>
      </c>
      <c r="L8" s="11">
        <v>0.5</v>
      </c>
      <c r="M8" s="11">
        <v>0.5</v>
      </c>
      <c r="N8" s="11">
        <v>0.75</v>
      </c>
    </row>
    <row r="9" spans="1:14">
      <c r="A9" s="6">
        <v>45</v>
      </c>
      <c r="B9" s="7">
        <v>45</v>
      </c>
      <c r="C9" s="7">
        <v>0.688619375228882</v>
      </c>
      <c r="D9" s="7">
        <v>0.0580793619155884</v>
      </c>
      <c r="E9" s="7">
        <v>10</v>
      </c>
      <c r="F9" s="7">
        <v>5</v>
      </c>
      <c r="G9" s="7">
        <v>0</v>
      </c>
      <c r="H9" s="7">
        <v>5</v>
      </c>
      <c r="I9" s="7">
        <v>1</v>
      </c>
      <c r="J9" s="7">
        <v>0.666666666666667</v>
      </c>
      <c r="K9" s="7">
        <v>0.8</v>
      </c>
      <c r="L9" s="7">
        <v>0.5</v>
      </c>
      <c r="M9" s="7">
        <v>0.5</v>
      </c>
      <c r="N9" s="7">
        <v>0.75</v>
      </c>
    </row>
    <row r="10" spans="1:14">
      <c r="A10" s="6">
        <v>57</v>
      </c>
      <c r="B10" s="7">
        <v>57</v>
      </c>
      <c r="C10" s="7">
        <v>0.703205585479736</v>
      </c>
      <c r="D10" s="7">
        <v>0.0240179300308228</v>
      </c>
      <c r="E10" s="7">
        <v>10</v>
      </c>
      <c r="F10" s="7">
        <v>4</v>
      </c>
      <c r="G10" s="7">
        <v>0</v>
      </c>
      <c r="H10" s="7">
        <v>6</v>
      </c>
      <c r="I10" s="7">
        <v>1</v>
      </c>
      <c r="J10" s="7">
        <v>0.714285714285714</v>
      </c>
      <c r="K10" s="7">
        <v>0.833333333333333</v>
      </c>
      <c r="L10" s="7">
        <v>0.4</v>
      </c>
      <c r="M10" s="7">
        <v>0.6</v>
      </c>
      <c r="N10" s="7">
        <v>0.8</v>
      </c>
    </row>
    <row r="11" spans="1:14">
      <c r="A11" s="6">
        <v>84</v>
      </c>
      <c r="B11" s="7">
        <v>84</v>
      </c>
      <c r="C11" s="7">
        <v>0.710006833076477</v>
      </c>
      <c r="D11" s="7">
        <v>0.00908374786376953</v>
      </c>
      <c r="E11" s="7">
        <v>10</v>
      </c>
      <c r="F11" s="7">
        <v>5</v>
      </c>
      <c r="G11" s="7">
        <v>0</v>
      </c>
      <c r="H11" s="7">
        <v>5</v>
      </c>
      <c r="I11" s="7">
        <v>1</v>
      </c>
      <c r="J11" s="7">
        <v>0.666666666666667</v>
      </c>
      <c r="K11" s="7">
        <v>0.8</v>
      </c>
      <c r="L11" s="7">
        <v>0.5</v>
      </c>
      <c r="M11" s="7">
        <v>0.5</v>
      </c>
      <c r="N11" s="7">
        <v>0.75</v>
      </c>
    </row>
    <row r="12" spans="1:14">
      <c r="A12" s="6">
        <v>54</v>
      </c>
      <c r="B12" s="7">
        <v>54</v>
      </c>
      <c r="C12" s="7">
        <v>0.727168083190918</v>
      </c>
      <c r="D12" s="7">
        <v>0.0995856523513794</v>
      </c>
      <c r="E12" s="7">
        <v>10</v>
      </c>
      <c r="F12" s="7">
        <v>5</v>
      </c>
      <c r="G12" s="7">
        <v>0</v>
      </c>
      <c r="H12" s="7">
        <v>5</v>
      </c>
      <c r="I12" s="7">
        <v>1</v>
      </c>
      <c r="J12" s="7">
        <v>0.666666666666667</v>
      </c>
      <c r="K12" s="7">
        <v>0.8</v>
      </c>
      <c r="L12" s="7">
        <v>0.5</v>
      </c>
      <c r="M12" s="7">
        <v>0.5</v>
      </c>
      <c r="N12" s="7">
        <v>0.75</v>
      </c>
    </row>
    <row r="13" spans="1:14">
      <c r="A13" s="6">
        <v>68</v>
      </c>
      <c r="B13" s="7">
        <v>68</v>
      </c>
      <c r="C13" s="7">
        <v>0.707603454589844</v>
      </c>
      <c r="D13" s="7">
        <v>0.0820735692977905</v>
      </c>
      <c r="E13" s="7">
        <v>10</v>
      </c>
      <c r="F13" s="7">
        <v>7</v>
      </c>
      <c r="G13" s="7">
        <v>0</v>
      </c>
      <c r="H13" s="7">
        <v>3</v>
      </c>
      <c r="I13" s="7">
        <v>1</v>
      </c>
      <c r="J13" s="7">
        <v>0.588235294117647</v>
      </c>
      <c r="K13" s="7">
        <v>0.740740740740741</v>
      </c>
      <c r="L13" s="7">
        <v>0.7</v>
      </c>
      <c r="M13" s="7">
        <v>0.3</v>
      </c>
      <c r="N13" s="7">
        <v>0.65</v>
      </c>
    </row>
    <row r="14" spans="1:14">
      <c r="A14" s="6">
        <v>42</v>
      </c>
      <c r="B14" s="7">
        <v>42</v>
      </c>
      <c r="C14" s="7">
        <v>0.711386680603027</v>
      </c>
      <c r="D14" s="7">
        <v>0.0427869558334351</v>
      </c>
      <c r="E14" s="7">
        <v>10</v>
      </c>
      <c r="F14" s="7">
        <v>7</v>
      </c>
      <c r="G14" s="7">
        <v>0</v>
      </c>
      <c r="H14" s="7">
        <v>3</v>
      </c>
      <c r="I14" s="7">
        <v>1</v>
      </c>
      <c r="J14" s="7">
        <v>0.588235294117647</v>
      </c>
      <c r="K14" s="7">
        <v>0.740740740740741</v>
      </c>
      <c r="L14" s="7">
        <v>0.7</v>
      </c>
      <c r="M14" s="7">
        <v>0.3</v>
      </c>
      <c r="N14" s="7">
        <v>0.65</v>
      </c>
    </row>
    <row r="15" spans="1:14">
      <c r="A15" s="6">
        <v>67</v>
      </c>
      <c r="B15" s="7">
        <v>67</v>
      </c>
      <c r="C15" s="7">
        <v>0.726960897445679</v>
      </c>
      <c r="D15" s="7">
        <v>0.0244230031967163</v>
      </c>
      <c r="E15" s="7">
        <v>10</v>
      </c>
      <c r="F15" s="7">
        <v>7</v>
      </c>
      <c r="G15" s="7">
        <v>0</v>
      </c>
      <c r="H15" s="7">
        <v>3</v>
      </c>
      <c r="I15" s="7">
        <v>1</v>
      </c>
      <c r="J15" s="7">
        <v>0.588235294117647</v>
      </c>
      <c r="K15" s="7">
        <v>0.740740740740741</v>
      </c>
      <c r="L15" s="7">
        <v>0.7</v>
      </c>
      <c r="M15" s="7">
        <v>0.3</v>
      </c>
      <c r="N15" s="7">
        <v>0.65</v>
      </c>
    </row>
    <row r="16" spans="1:14">
      <c r="A16" s="6">
        <v>34</v>
      </c>
      <c r="B16" s="7">
        <v>34</v>
      </c>
      <c r="C16" s="7">
        <v>0.730022192001343</v>
      </c>
      <c r="D16" s="7">
        <v>0.0320318937301636</v>
      </c>
      <c r="E16" s="7">
        <v>10</v>
      </c>
      <c r="F16" s="7">
        <v>4</v>
      </c>
      <c r="G16" s="7">
        <v>0</v>
      </c>
      <c r="H16" s="7">
        <v>6</v>
      </c>
      <c r="I16" s="7">
        <v>1</v>
      </c>
      <c r="J16" s="7">
        <v>0.714285714285714</v>
      </c>
      <c r="K16" s="7">
        <v>0.833333333333333</v>
      </c>
      <c r="L16" s="7">
        <v>0.4</v>
      </c>
      <c r="M16" s="7">
        <v>0.6</v>
      </c>
      <c r="N16" s="7">
        <v>0.8</v>
      </c>
    </row>
    <row r="17" s="2" customFormat="1" spans="1:14">
      <c r="A17" s="10">
        <v>5</v>
      </c>
      <c r="B17" s="11">
        <v>5</v>
      </c>
      <c r="C17" s="11">
        <v>0.759477138519287</v>
      </c>
      <c r="D17" s="11">
        <v>0.0228502750396729</v>
      </c>
      <c r="E17" s="11">
        <v>10</v>
      </c>
      <c r="F17" s="11">
        <v>6</v>
      </c>
      <c r="G17" s="11">
        <v>0</v>
      </c>
      <c r="H17" s="11">
        <v>4</v>
      </c>
      <c r="I17" s="11">
        <v>1</v>
      </c>
      <c r="J17" s="11">
        <v>0.625</v>
      </c>
      <c r="K17" s="11">
        <v>0.769230769230769</v>
      </c>
      <c r="L17" s="11">
        <v>0.6</v>
      </c>
      <c r="M17" s="11">
        <v>0.4</v>
      </c>
      <c r="N17" s="11">
        <v>0.7</v>
      </c>
    </row>
    <row r="18" spans="1:14">
      <c r="A18" s="6">
        <v>22</v>
      </c>
      <c r="B18" s="7">
        <v>22</v>
      </c>
      <c r="C18" s="7">
        <v>0.768659114837646</v>
      </c>
      <c r="D18" s="7">
        <v>0.0440047979354858</v>
      </c>
      <c r="E18" s="7">
        <v>10</v>
      </c>
      <c r="F18" s="7">
        <v>7</v>
      </c>
      <c r="G18" s="7">
        <v>0</v>
      </c>
      <c r="H18" s="7">
        <v>3</v>
      </c>
      <c r="I18" s="7">
        <v>1</v>
      </c>
      <c r="J18" s="7">
        <v>0.588235294117647</v>
      </c>
      <c r="K18" s="7">
        <v>0.740740740740741</v>
      </c>
      <c r="L18" s="7">
        <v>0.7</v>
      </c>
      <c r="M18" s="7">
        <v>0.3</v>
      </c>
      <c r="N18" s="7">
        <v>0.65</v>
      </c>
    </row>
    <row r="19" spans="1:14">
      <c r="A19" s="6">
        <v>40</v>
      </c>
      <c r="B19" s="7">
        <v>40</v>
      </c>
      <c r="C19" s="7">
        <v>0.792062044143677</v>
      </c>
      <c r="D19" s="7">
        <v>0.0185079574584961</v>
      </c>
      <c r="E19" s="7">
        <v>10</v>
      </c>
      <c r="F19" s="7">
        <v>5</v>
      </c>
      <c r="G19" s="7">
        <v>0</v>
      </c>
      <c r="H19" s="7">
        <v>5</v>
      </c>
      <c r="I19" s="7">
        <v>1</v>
      </c>
      <c r="J19" s="7">
        <v>0.666666666666667</v>
      </c>
      <c r="K19" s="7">
        <v>0.8</v>
      </c>
      <c r="L19" s="7">
        <v>0.5</v>
      </c>
      <c r="M19" s="7">
        <v>0.5</v>
      </c>
      <c r="N19" s="7">
        <v>0.75</v>
      </c>
    </row>
    <row r="20" spans="1:14">
      <c r="A20" s="6">
        <v>17</v>
      </c>
      <c r="B20" s="7">
        <v>17</v>
      </c>
      <c r="C20" s="7">
        <v>0.802490711212158</v>
      </c>
      <c r="D20" s="7">
        <v>0.0230822563171387</v>
      </c>
      <c r="E20" s="7">
        <v>10</v>
      </c>
      <c r="F20" s="7">
        <v>5</v>
      </c>
      <c r="G20" s="7">
        <v>0</v>
      </c>
      <c r="H20" s="7">
        <v>5</v>
      </c>
      <c r="I20" s="7">
        <v>1</v>
      </c>
      <c r="J20" s="7">
        <v>0.666666666666667</v>
      </c>
      <c r="K20" s="7">
        <v>0.8</v>
      </c>
      <c r="L20" s="7">
        <v>0.5</v>
      </c>
      <c r="M20" s="7">
        <v>0.5</v>
      </c>
      <c r="N20" s="7">
        <v>0.75</v>
      </c>
    </row>
    <row r="21" s="2" customFormat="1" spans="1:14">
      <c r="A21" s="10">
        <v>96</v>
      </c>
      <c r="B21" s="11">
        <v>96</v>
      </c>
      <c r="C21" s="11">
        <v>0.825199604034424</v>
      </c>
      <c r="D21" s="11">
        <v>0.0523767471313477</v>
      </c>
      <c r="E21" s="11">
        <v>10</v>
      </c>
      <c r="F21" s="11">
        <v>5</v>
      </c>
      <c r="G21" s="11">
        <v>0</v>
      </c>
      <c r="H21" s="11">
        <v>5</v>
      </c>
      <c r="I21" s="11">
        <v>1</v>
      </c>
      <c r="J21" s="11">
        <v>0.666666666666667</v>
      </c>
      <c r="K21" s="11">
        <v>0.8</v>
      </c>
      <c r="L21" s="11">
        <v>0.5</v>
      </c>
      <c r="M21" s="11">
        <v>0.5</v>
      </c>
      <c r="N21" s="11">
        <v>0.75</v>
      </c>
    </row>
    <row r="22" spans="1:14">
      <c r="A22" s="6">
        <v>94</v>
      </c>
      <c r="B22" s="7">
        <v>94</v>
      </c>
      <c r="C22" s="7">
        <v>0.884147644042969</v>
      </c>
      <c r="D22" s="7">
        <v>0.0210639238357544</v>
      </c>
      <c r="E22" s="7">
        <v>10</v>
      </c>
      <c r="F22" s="7">
        <v>6</v>
      </c>
      <c r="G22" s="7">
        <v>0</v>
      </c>
      <c r="H22" s="7">
        <v>4</v>
      </c>
      <c r="I22" s="7">
        <v>1</v>
      </c>
      <c r="J22" s="7">
        <v>0.625</v>
      </c>
      <c r="K22" s="7">
        <v>0.769230769230769</v>
      </c>
      <c r="L22" s="7">
        <v>0.6</v>
      </c>
      <c r="M22" s="7">
        <v>0.4</v>
      </c>
      <c r="N22" s="7">
        <v>0.7</v>
      </c>
    </row>
    <row r="23" s="2" customFormat="1" spans="1:14">
      <c r="A23" s="10">
        <v>80</v>
      </c>
      <c r="B23" s="11">
        <v>80</v>
      </c>
      <c r="C23" s="11">
        <v>0.909982204437256</v>
      </c>
      <c r="D23" s="11">
        <v>0.198383212089539</v>
      </c>
      <c r="E23" s="11">
        <v>10</v>
      </c>
      <c r="F23" s="11">
        <v>9</v>
      </c>
      <c r="G23" s="11">
        <v>0</v>
      </c>
      <c r="H23" s="11">
        <v>1</v>
      </c>
      <c r="I23" s="11">
        <v>1</v>
      </c>
      <c r="J23" s="11">
        <v>0.526315789473684</v>
      </c>
      <c r="K23" s="11">
        <v>0.689655172413793</v>
      </c>
      <c r="L23" s="11">
        <v>0.9</v>
      </c>
      <c r="M23" s="11">
        <v>0.1</v>
      </c>
      <c r="N23" s="11">
        <v>0.55</v>
      </c>
    </row>
    <row r="24" customFormat="1" spans="1:14">
      <c r="A24" s="6">
        <v>36</v>
      </c>
      <c r="B24" s="7">
        <v>36</v>
      </c>
      <c r="C24" s="7">
        <v>0.845277667045593</v>
      </c>
      <c r="D24" s="7">
        <v>0.0597842931747437</v>
      </c>
      <c r="E24" s="7">
        <v>10</v>
      </c>
      <c r="F24" s="7">
        <v>8</v>
      </c>
      <c r="G24" s="7">
        <v>0</v>
      </c>
      <c r="H24" s="7">
        <v>2</v>
      </c>
      <c r="I24" s="7">
        <v>1</v>
      </c>
      <c r="J24" s="7">
        <v>0.555555555555556</v>
      </c>
      <c r="K24" s="7">
        <v>0.714285714285714</v>
      </c>
      <c r="L24" s="7">
        <v>0.8</v>
      </c>
      <c r="M24" s="7">
        <v>0.2</v>
      </c>
      <c r="N24" s="7">
        <v>0.6</v>
      </c>
    </row>
    <row r="25" spans="3:14">
      <c r="C25" s="5">
        <f>AVERAGE(C2:C24)</f>
        <v>0.724323210508927</v>
      </c>
      <c r="D25" s="5">
        <f>AVERAGE(D2:D24)</f>
        <v>0.0417968086574389</v>
      </c>
      <c r="J25" s="5">
        <f>AVERAGE(J2:J24)</f>
        <v>0.630142865689373</v>
      </c>
      <c r="K25" s="5">
        <f>AVERAGE(K2:K24)</f>
        <v>0.772127245290663</v>
      </c>
      <c r="L25" s="5">
        <f>AVERAGE(L2:L24)</f>
        <v>0.595652173913043</v>
      </c>
      <c r="M25" s="5">
        <f>AVERAGE(M2:M24)</f>
        <v>0.404347826086956</v>
      </c>
      <c r="N25" s="5">
        <f>AVERAGE(N2:N24)</f>
        <v>0.702173913043478</v>
      </c>
    </row>
    <row r="27" spans="3:6">
      <c r="C27" s="12" t="s">
        <v>13</v>
      </c>
      <c r="D27" s="5" t="s">
        <v>14</v>
      </c>
      <c r="E27" s="5"/>
      <c r="F27" s="5" t="s">
        <v>26</v>
      </c>
    </row>
    <row r="28" spans="3:6">
      <c r="C28" s="5" t="s">
        <v>15</v>
      </c>
      <c r="D28" s="5">
        <f>COUNTIF(C2:C24,"&lt;0.46")-COUNTIF(C2:C24,"&lt;0.385")</f>
        <v>0</v>
      </c>
      <c r="E28" s="5"/>
      <c r="F28" s="39"/>
    </row>
    <row r="29" spans="3:8">
      <c r="C29" s="5" t="s">
        <v>16</v>
      </c>
      <c r="D29" s="5">
        <f>COUNTIF(C2:C24,"&lt;0.535")-COUNTIF(C2:C24,"&lt;0.46")</f>
        <v>0</v>
      </c>
      <c r="E29" s="5"/>
      <c r="F29" s="39">
        <v>0.04</v>
      </c>
      <c r="G29">
        <v>-20</v>
      </c>
      <c r="H29">
        <v>480</v>
      </c>
    </row>
    <row r="30" s="3" customFormat="1" spans="3:8">
      <c r="C30" s="16" t="s">
        <v>17</v>
      </c>
      <c r="D30" s="16">
        <f>COUNTIF(C2:C24,"&lt;0.61")-COUNTIF(C2:C24,"&lt;0.535")</f>
        <v>3</v>
      </c>
      <c r="E30" s="16">
        <v>3</v>
      </c>
      <c r="F30" s="40">
        <v>0.08</v>
      </c>
      <c r="G30" s="3">
        <v>-40</v>
      </c>
      <c r="H30" s="3">
        <v>460</v>
      </c>
    </row>
    <row r="31" spans="3:8">
      <c r="C31" s="5" t="s">
        <v>18</v>
      </c>
      <c r="D31" s="5">
        <f>COUNTIF(C2:C24,"&lt;0.685")-COUNTIF(C2:C24,"&lt;0.61")</f>
        <v>4</v>
      </c>
      <c r="E31" s="5">
        <v>5</v>
      </c>
      <c r="F31" s="39">
        <v>0.12</v>
      </c>
      <c r="G31">
        <v>-60</v>
      </c>
      <c r="H31">
        <v>440</v>
      </c>
    </row>
    <row r="32" s="4" customFormat="1" spans="3:8">
      <c r="C32" s="17" t="s">
        <v>19</v>
      </c>
      <c r="D32" s="17">
        <f>COUNTIF(C2:C24,"&lt;0.76")-COUNTIF(C2:C24,"&lt;0.685")</f>
        <v>9</v>
      </c>
      <c r="E32" s="17">
        <v>8</v>
      </c>
      <c r="F32" s="41">
        <v>0.16</v>
      </c>
      <c r="G32" s="42">
        <v>-80</v>
      </c>
      <c r="H32" s="42">
        <v>420</v>
      </c>
    </row>
    <row r="33" spans="3:5">
      <c r="C33" s="5" t="s">
        <v>20</v>
      </c>
      <c r="D33" s="5">
        <f>COUNTIF(C2:C24,"&lt;0.835")-COUNTIF(C2:C24,"&lt;0.76")</f>
        <v>4</v>
      </c>
      <c r="E33" s="5">
        <v>5</v>
      </c>
    </row>
    <row r="34" s="3" customFormat="1" spans="3:5">
      <c r="C34" s="16" t="s">
        <v>21</v>
      </c>
      <c r="D34" s="16">
        <f>COUNTIF(C2:C24,"&lt;0.91")-COUNTIF(C2:C24,"&lt;0.835")</f>
        <v>3</v>
      </c>
      <c r="E34" s="16">
        <v>3</v>
      </c>
    </row>
    <row r="35" spans="3:5">
      <c r="C35" s="5" t="s">
        <v>22</v>
      </c>
      <c r="D35" s="5">
        <f>COUNTIF(C2:C24,"&lt;0.985")-COUNTIF(C2:C24,"&lt;0.91")</f>
        <v>0</v>
      </c>
      <c r="E35" s="5"/>
    </row>
    <row r="36" spans="3:5">
      <c r="C36" s="5" t="s">
        <v>23</v>
      </c>
      <c r="D36" s="5">
        <f>COUNTIF(C2:C24,"&lt;1.06")-COUNTIF(C2:C24,"&lt;0.985")</f>
        <v>0</v>
      </c>
      <c r="E36" s="5"/>
    </row>
    <row r="37" spans="3:5">
      <c r="C37" s="5" t="s">
        <v>24</v>
      </c>
      <c r="D37" s="5">
        <f>COUNTIF(C2:C24,"&lt;1.135")-COUNTIF(C2:C24,"&lt;1.06")</f>
        <v>0</v>
      </c>
      <c r="E37" s="5"/>
    </row>
    <row r="38" spans="3:5">
      <c r="C38" s="5" t="s">
        <v>25</v>
      </c>
      <c r="D38" s="5">
        <f>COUNTIF(C2:C24,"&lt;1.21")-COUNTIF(C2:C24,"&lt;1.135")</f>
        <v>0</v>
      </c>
      <c r="E38" s="5"/>
    </row>
    <row r="39" spans="6:7">
      <c r="F39" s="5">
        <v>0.57</v>
      </c>
      <c r="G39" s="5">
        <v>0.041</v>
      </c>
    </row>
    <row r="40" spans="6:7">
      <c r="F40" s="5">
        <v>0.725</v>
      </c>
      <c r="G40" s="5">
        <v>0.076</v>
      </c>
    </row>
    <row r="41" spans="6:7">
      <c r="F41" s="5">
        <v>0.801</v>
      </c>
      <c r="G41" s="5">
        <v>0.094</v>
      </c>
    </row>
  </sheetData>
  <pageMargins left="0.75" right="0.75" top="1" bottom="1" header="0.5" footer="0.5"/>
  <headerFooter/>
  <drawing r:id="rId1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1"/>
  <sheetViews>
    <sheetView topLeftCell="A16" workbookViewId="0">
      <selection activeCell="A21" sqref="$A21:$XFD21"/>
    </sheetView>
  </sheetViews>
  <sheetFormatPr defaultColWidth="9" defaultRowHeight="13.5"/>
  <cols>
    <col min="3" max="4" width="19.125" customWidth="1"/>
    <col min="10" max="11" width="12.625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="14" customFormat="1" spans="1:14">
      <c r="A2" s="19">
        <v>70</v>
      </c>
      <c r="B2" s="20">
        <v>70</v>
      </c>
      <c r="C2" s="20">
        <v>0.448178768157959</v>
      </c>
      <c r="D2" s="20">
        <v>0.033928632736206</v>
      </c>
      <c r="E2" s="20">
        <v>10</v>
      </c>
      <c r="F2" s="20">
        <v>5</v>
      </c>
      <c r="G2" s="20">
        <v>0</v>
      </c>
      <c r="H2" s="20">
        <v>5</v>
      </c>
      <c r="I2" s="20">
        <v>1</v>
      </c>
      <c r="J2" s="20">
        <v>0.666666666666667</v>
      </c>
      <c r="K2" s="20">
        <v>0.8</v>
      </c>
      <c r="L2" s="20">
        <v>0.5</v>
      </c>
      <c r="M2" s="20">
        <v>0.5</v>
      </c>
      <c r="N2" s="20">
        <v>0.75</v>
      </c>
    </row>
    <row r="3" s="14" customFormat="1" spans="1:14">
      <c r="A3" s="19">
        <v>8</v>
      </c>
      <c r="B3" s="20">
        <v>8</v>
      </c>
      <c r="C3" s="20">
        <v>0.465441465377808</v>
      </c>
      <c r="D3" s="20">
        <v>0.0322824716567993</v>
      </c>
      <c r="E3" s="20">
        <v>10</v>
      </c>
      <c r="F3" s="20">
        <v>6</v>
      </c>
      <c r="G3" s="20">
        <v>0</v>
      </c>
      <c r="H3" s="20">
        <v>4</v>
      </c>
      <c r="I3" s="20">
        <v>1</v>
      </c>
      <c r="J3" s="20">
        <v>0.625</v>
      </c>
      <c r="K3" s="20">
        <v>0.769230769230769</v>
      </c>
      <c r="L3" s="20">
        <v>0.6</v>
      </c>
      <c r="M3" s="20">
        <v>0.4</v>
      </c>
      <c r="N3" s="20">
        <v>0.7</v>
      </c>
    </row>
    <row r="4" s="14" customFormat="1" spans="1:14">
      <c r="A4" s="19">
        <v>24</v>
      </c>
      <c r="B4" s="20">
        <v>24</v>
      </c>
      <c r="C4" s="20">
        <v>0.466872215270996</v>
      </c>
      <c r="D4" s="20">
        <v>0.0282845497131348</v>
      </c>
      <c r="E4" s="20">
        <v>10</v>
      </c>
      <c r="F4" s="20">
        <v>8</v>
      </c>
      <c r="G4" s="20">
        <v>0</v>
      </c>
      <c r="H4" s="20">
        <v>2</v>
      </c>
      <c r="I4" s="20">
        <v>1</v>
      </c>
      <c r="J4" s="20">
        <v>0.555555555555556</v>
      </c>
      <c r="K4" s="20">
        <v>0.714285714285714</v>
      </c>
      <c r="L4" s="20">
        <v>0.8</v>
      </c>
      <c r="M4" s="20">
        <v>0.2</v>
      </c>
      <c r="N4" s="20">
        <v>0.6</v>
      </c>
    </row>
    <row r="5" customFormat="1" spans="1:14">
      <c r="A5" s="6">
        <v>0</v>
      </c>
      <c r="B5" s="5">
        <v>0</v>
      </c>
      <c r="C5" s="5">
        <v>0.385983467102051</v>
      </c>
      <c r="D5" s="5">
        <v>0.400498867034912</v>
      </c>
      <c r="E5" s="5">
        <v>10</v>
      </c>
      <c r="F5" s="5">
        <v>4</v>
      </c>
      <c r="G5" s="5">
        <v>0</v>
      </c>
      <c r="H5" s="5">
        <v>6</v>
      </c>
      <c r="I5" s="5">
        <v>1</v>
      </c>
      <c r="J5" s="5">
        <v>0.714285714285714</v>
      </c>
      <c r="K5" s="5">
        <v>0.833333333333333</v>
      </c>
      <c r="L5" s="5">
        <v>0.4</v>
      </c>
      <c r="M5" s="5">
        <v>0.6</v>
      </c>
      <c r="N5" s="5">
        <v>0.8</v>
      </c>
    </row>
    <row r="6" s="1" customFormat="1" spans="1:14">
      <c r="A6" s="8">
        <v>87</v>
      </c>
      <c r="B6" s="9">
        <v>87</v>
      </c>
      <c r="C6" s="9">
        <v>0.426350593566894</v>
      </c>
      <c r="D6" s="9">
        <v>0.0639957189559937</v>
      </c>
      <c r="E6" s="9">
        <v>10</v>
      </c>
      <c r="F6" s="9">
        <v>7</v>
      </c>
      <c r="G6" s="9">
        <v>0</v>
      </c>
      <c r="H6" s="9">
        <v>3</v>
      </c>
      <c r="I6" s="9">
        <v>1</v>
      </c>
      <c r="J6" s="9">
        <v>0.588235294117647</v>
      </c>
      <c r="K6" s="9">
        <v>0.740740740740741</v>
      </c>
      <c r="L6" s="9">
        <v>0.7</v>
      </c>
      <c r="M6" s="9">
        <v>0.3</v>
      </c>
      <c r="N6" s="9">
        <v>0.65</v>
      </c>
    </row>
    <row r="7" spans="1:14">
      <c r="A7" s="6">
        <v>86</v>
      </c>
      <c r="B7" s="7">
        <v>86</v>
      </c>
      <c r="C7" s="7">
        <v>0.676200747489929</v>
      </c>
      <c r="D7" s="7">
        <v>0.147956132888794</v>
      </c>
      <c r="E7" s="7">
        <v>10</v>
      </c>
      <c r="F7" s="7">
        <v>6</v>
      </c>
      <c r="G7" s="7">
        <v>0</v>
      </c>
      <c r="H7" s="7">
        <v>4</v>
      </c>
      <c r="I7" s="7">
        <v>1</v>
      </c>
      <c r="J7" s="7">
        <v>0.625</v>
      </c>
      <c r="K7" s="7">
        <v>0.769230769230769</v>
      </c>
      <c r="L7" s="7">
        <v>0.6</v>
      </c>
      <c r="M7" s="7">
        <v>0.4</v>
      </c>
      <c r="N7" s="7">
        <v>0.7</v>
      </c>
    </row>
    <row r="8" spans="1:14">
      <c r="A8" s="6">
        <v>39</v>
      </c>
      <c r="B8" s="7">
        <v>39</v>
      </c>
      <c r="C8" s="7">
        <v>0.573268890380859</v>
      </c>
      <c r="D8" s="7">
        <v>0.126465439796448</v>
      </c>
      <c r="E8" s="7">
        <v>10</v>
      </c>
      <c r="F8" s="7">
        <v>6</v>
      </c>
      <c r="G8" s="7">
        <v>0</v>
      </c>
      <c r="H8" s="7">
        <v>4</v>
      </c>
      <c r="I8" s="7">
        <v>1</v>
      </c>
      <c r="J8" s="7">
        <v>0.625</v>
      </c>
      <c r="K8" s="7">
        <v>0.769230769230769</v>
      </c>
      <c r="L8" s="7">
        <v>0.6</v>
      </c>
      <c r="M8" s="7">
        <v>0.4</v>
      </c>
      <c r="N8" s="7">
        <v>0.7</v>
      </c>
    </row>
    <row r="9" spans="1:14">
      <c r="A9" s="6">
        <v>16</v>
      </c>
      <c r="B9" s="7">
        <v>16</v>
      </c>
      <c r="C9" s="7">
        <v>0.608755111694336</v>
      </c>
      <c r="D9" s="7">
        <v>0.0527166128158569</v>
      </c>
      <c r="E9" s="7">
        <v>10</v>
      </c>
      <c r="F9" s="7">
        <v>3</v>
      </c>
      <c r="G9" s="7">
        <v>0</v>
      </c>
      <c r="H9" s="7">
        <v>7</v>
      </c>
      <c r="I9" s="7">
        <v>1</v>
      </c>
      <c r="J9" s="7">
        <v>0.769230769230769</v>
      </c>
      <c r="K9" s="7">
        <v>0.869565217391304</v>
      </c>
      <c r="L9" s="7">
        <v>0.3</v>
      </c>
      <c r="M9" s="7">
        <v>0.7</v>
      </c>
      <c r="N9" s="7">
        <v>0.85</v>
      </c>
    </row>
    <row r="10" spans="1:14">
      <c r="A10" s="6">
        <v>75</v>
      </c>
      <c r="B10" s="7">
        <v>75</v>
      </c>
      <c r="C10" s="7">
        <v>0.550477266311646</v>
      </c>
      <c r="D10" s="7">
        <v>0.0850745439529419</v>
      </c>
      <c r="E10" s="7">
        <v>10</v>
      </c>
      <c r="F10" s="7">
        <v>6</v>
      </c>
      <c r="G10" s="7">
        <v>0</v>
      </c>
      <c r="H10" s="7">
        <v>4</v>
      </c>
      <c r="I10" s="7">
        <v>1</v>
      </c>
      <c r="J10" s="7">
        <v>0.625</v>
      </c>
      <c r="K10" s="7">
        <v>0.769230769230769</v>
      </c>
      <c r="L10" s="7">
        <v>0.6</v>
      </c>
      <c r="M10" s="7">
        <v>0.4</v>
      </c>
      <c r="N10" s="7">
        <v>0.7</v>
      </c>
    </row>
    <row r="11" spans="1:14">
      <c r="A11" s="6">
        <v>4</v>
      </c>
      <c r="B11" s="7">
        <v>4</v>
      </c>
      <c r="C11" s="7">
        <v>0.600152254104614</v>
      </c>
      <c r="D11" s="7">
        <v>0.0940033197402954</v>
      </c>
      <c r="E11" s="7">
        <v>10</v>
      </c>
      <c r="F11" s="7">
        <v>8</v>
      </c>
      <c r="G11" s="7">
        <v>0</v>
      </c>
      <c r="H11" s="7">
        <v>2</v>
      </c>
      <c r="I11" s="7">
        <v>1</v>
      </c>
      <c r="J11" s="7">
        <v>0.555555555555556</v>
      </c>
      <c r="K11" s="7">
        <v>0.714285714285714</v>
      </c>
      <c r="L11" s="7">
        <v>0.8</v>
      </c>
      <c r="M11" s="7">
        <v>0.2</v>
      </c>
      <c r="N11" s="7">
        <v>0.6</v>
      </c>
    </row>
    <row r="12" spans="1:14">
      <c r="A12" s="6">
        <v>73</v>
      </c>
      <c r="B12" s="7">
        <v>73</v>
      </c>
      <c r="C12" s="7">
        <v>0.548654079437256</v>
      </c>
      <c r="D12" s="7">
        <v>0.0963666439056396</v>
      </c>
      <c r="E12" s="7">
        <v>10</v>
      </c>
      <c r="F12" s="7">
        <v>3</v>
      </c>
      <c r="G12" s="7">
        <v>0</v>
      </c>
      <c r="H12" s="7">
        <v>7</v>
      </c>
      <c r="I12" s="7">
        <v>1</v>
      </c>
      <c r="J12" s="7">
        <v>0.769230769230769</v>
      </c>
      <c r="K12" s="7">
        <v>0.869565217391304</v>
      </c>
      <c r="L12" s="7">
        <v>0.3</v>
      </c>
      <c r="M12" s="7">
        <v>0.7</v>
      </c>
      <c r="N12" s="7">
        <v>0.85</v>
      </c>
    </row>
    <row r="13" spans="1:14">
      <c r="A13" s="6">
        <v>61</v>
      </c>
      <c r="B13" s="7">
        <v>61</v>
      </c>
      <c r="C13" s="7">
        <v>0.539327621459961</v>
      </c>
      <c r="D13" s="7">
        <v>0.0835833549499512</v>
      </c>
      <c r="E13" s="7">
        <v>10</v>
      </c>
      <c r="F13" s="7">
        <v>9</v>
      </c>
      <c r="G13" s="7">
        <v>0</v>
      </c>
      <c r="H13" s="7">
        <v>1</v>
      </c>
      <c r="I13" s="7">
        <v>1</v>
      </c>
      <c r="J13" s="7">
        <v>0.526315789473684</v>
      </c>
      <c r="K13" s="7">
        <v>0.689655172413793</v>
      </c>
      <c r="L13" s="7">
        <v>0.9</v>
      </c>
      <c r="M13" s="7">
        <v>0.1</v>
      </c>
      <c r="N13" s="7">
        <v>0.55</v>
      </c>
    </row>
    <row r="14" spans="1:14">
      <c r="A14" s="6">
        <v>16</v>
      </c>
      <c r="B14" s="7">
        <v>16</v>
      </c>
      <c r="C14" s="7">
        <v>0.608755111694336</v>
      </c>
      <c r="D14" s="7">
        <v>0.0527166128158569</v>
      </c>
      <c r="E14" s="7">
        <v>10</v>
      </c>
      <c r="F14" s="7">
        <v>3</v>
      </c>
      <c r="G14" s="7">
        <v>0</v>
      </c>
      <c r="H14" s="7">
        <v>7</v>
      </c>
      <c r="I14" s="7">
        <v>1</v>
      </c>
      <c r="J14" s="7">
        <v>0.769230769230769</v>
      </c>
      <c r="K14" s="7">
        <v>0.869565217391304</v>
      </c>
      <c r="L14" s="7">
        <v>0.3</v>
      </c>
      <c r="M14" s="7">
        <v>0.7</v>
      </c>
      <c r="N14" s="7">
        <v>0.85</v>
      </c>
    </row>
    <row r="15" s="2" customFormat="1" spans="1:14">
      <c r="A15" s="10">
        <v>47</v>
      </c>
      <c r="B15" s="11">
        <v>47</v>
      </c>
      <c r="C15" s="11">
        <v>0.609992265701294</v>
      </c>
      <c r="D15" s="11">
        <v>0.0307860374450684</v>
      </c>
      <c r="E15" s="11">
        <v>10</v>
      </c>
      <c r="F15" s="11">
        <v>6</v>
      </c>
      <c r="G15" s="11">
        <v>0</v>
      </c>
      <c r="H15" s="11">
        <v>4</v>
      </c>
      <c r="I15" s="11">
        <v>1</v>
      </c>
      <c r="J15" s="11">
        <v>0.625</v>
      </c>
      <c r="K15" s="11">
        <v>0.769230769230769</v>
      </c>
      <c r="L15" s="11">
        <v>0.6</v>
      </c>
      <c r="M15" s="11">
        <v>0.4</v>
      </c>
      <c r="N15" s="11">
        <v>0.7</v>
      </c>
    </row>
    <row r="16" spans="1:14">
      <c r="A16" s="6">
        <v>91</v>
      </c>
      <c r="B16" s="7">
        <v>91</v>
      </c>
      <c r="C16" s="7">
        <v>0.553886651992798</v>
      </c>
      <c r="D16" s="7">
        <v>0.0149658918380737</v>
      </c>
      <c r="E16" s="7">
        <v>10</v>
      </c>
      <c r="F16" s="7">
        <v>6</v>
      </c>
      <c r="G16" s="7">
        <v>0</v>
      </c>
      <c r="H16" s="7">
        <v>4</v>
      </c>
      <c r="I16" s="7">
        <v>1</v>
      </c>
      <c r="J16" s="7">
        <v>0.625</v>
      </c>
      <c r="K16" s="7">
        <v>0.769230769230769</v>
      </c>
      <c r="L16" s="7">
        <v>0.6</v>
      </c>
      <c r="M16" s="7">
        <v>0.4</v>
      </c>
      <c r="N16" s="7">
        <v>0.7</v>
      </c>
    </row>
    <row r="17" spans="1:14">
      <c r="A17" s="6">
        <v>72</v>
      </c>
      <c r="B17" s="7">
        <v>72</v>
      </c>
      <c r="C17" s="7">
        <v>0.623065948486328</v>
      </c>
      <c r="D17" s="7">
        <v>0.0411491394042969</v>
      </c>
      <c r="E17" s="7">
        <v>10</v>
      </c>
      <c r="F17" s="7">
        <v>4</v>
      </c>
      <c r="G17" s="7">
        <v>0</v>
      </c>
      <c r="H17" s="7">
        <v>6</v>
      </c>
      <c r="I17" s="7">
        <v>1</v>
      </c>
      <c r="J17" s="7">
        <v>0.714285714285714</v>
      </c>
      <c r="K17" s="7">
        <v>0.833333333333333</v>
      </c>
      <c r="L17" s="7">
        <v>0.4</v>
      </c>
      <c r="M17" s="7">
        <v>0.6</v>
      </c>
      <c r="N17" s="7">
        <v>0.8</v>
      </c>
    </row>
    <row r="18" spans="1:14">
      <c r="A18" s="6">
        <v>54</v>
      </c>
      <c r="B18" s="7">
        <v>54</v>
      </c>
      <c r="C18" s="7">
        <v>0.727168083190918</v>
      </c>
      <c r="D18" s="7">
        <v>0.0995856523513794</v>
      </c>
      <c r="E18" s="7">
        <v>10</v>
      </c>
      <c r="F18" s="7">
        <v>5</v>
      </c>
      <c r="G18" s="7">
        <v>0</v>
      </c>
      <c r="H18" s="7">
        <v>5</v>
      </c>
      <c r="I18" s="7">
        <v>1</v>
      </c>
      <c r="J18" s="7">
        <v>0.666666666666667</v>
      </c>
      <c r="K18" s="7">
        <v>0.8</v>
      </c>
      <c r="L18" s="7">
        <v>0.5</v>
      </c>
      <c r="M18" s="7">
        <v>0.5</v>
      </c>
      <c r="N18" s="7">
        <v>0.75</v>
      </c>
    </row>
    <row r="19" spans="1:14">
      <c r="A19" s="6">
        <v>38</v>
      </c>
      <c r="B19" s="7">
        <v>38</v>
      </c>
      <c r="C19" s="7">
        <v>0.627801895141602</v>
      </c>
      <c r="D19" s="7">
        <v>0.0450423955917358</v>
      </c>
      <c r="E19" s="7">
        <v>10</v>
      </c>
      <c r="F19" s="7">
        <v>3</v>
      </c>
      <c r="G19" s="7">
        <v>0</v>
      </c>
      <c r="H19" s="7">
        <v>7</v>
      </c>
      <c r="I19" s="7">
        <v>1</v>
      </c>
      <c r="J19" s="7">
        <v>0.769230769230769</v>
      </c>
      <c r="K19" s="7">
        <v>0.869565217391304</v>
      </c>
      <c r="L19" s="7">
        <v>0.3</v>
      </c>
      <c r="M19" s="7">
        <v>0.7</v>
      </c>
      <c r="N19" s="7">
        <v>0.85</v>
      </c>
    </row>
    <row r="20" spans="1:14">
      <c r="A20" s="6">
        <v>41</v>
      </c>
      <c r="B20" s="7">
        <v>41</v>
      </c>
      <c r="C20" s="7">
        <v>0.649533748626709</v>
      </c>
      <c r="D20" s="7">
        <v>0.0536892414093018</v>
      </c>
      <c r="E20" s="7">
        <v>10</v>
      </c>
      <c r="F20" s="7">
        <v>4</v>
      </c>
      <c r="G20" s="7">
        <v>0</v>
      </c>
      <c r="H20" s="7">
        <v>6</v>
      </c>
      <c r="I20" s="7">
        <v>1</v>
      </c>
      <c r="J20" s="7">
        <v>0.714285714285714</v>
      </c>
      <c r="K20" s="7">
        <v>0.833333333333333</v>
      </c>
      <c r="L20" s="7">
        <v>0.4</v>
      </c>
      <c r="M20" s="7">
        <v>0.6</v>
      </c>
      <c r="N20" s="7">
        <v>0.8</v>
      </c>
    </row>
    <row r="21" spans="1:14">
      <c r="A21" s="6">
        <v>28</v>
      </c>
      <c r="B21" s="7">
        <v>28</v>
      </c>
      <c r="C21" s="7">
        <v>0.567909240722656</v>
      </c>
      <c r="D21" s="7">
        <v>0.0131438970565796</v>
      </c>
      <c r="E21" s="7">
        <v>10</v>
      </c>
      <c r="F21" s="7">
        <v>6</v>
      </c>
      <c r="G21" s="7">
        <v>0</v>
      </c>
      <c r="H21" s="7">
        <v>4</v>
      </c>
      <c r="I21" s="7">
        <v>1</v>
      </c>
      <c r="J21" s="7">
        <v>0.625</v>
      </c>
      <c r="K21" s="7">
        <v>0.769230769230769</v>
      </c>
      <c r="L21" s="7">
        <v>0.6</v>
      </c>
      <c r="M21" s="7">
        <v>0.4</v>
      </c>
      <c r="N21" s="7">
        <v>0.7</v>
      </c>
    </row>
    <row r="22" spans="1:14">
      <c r="A22" s="6">
        <v>98</v>
      </c>
      <c r="B22" s="7">
        <v>98</v>
      </c>
      <c r="C22" s="7">
        <v>0.665632247924805</v>
      </c>
      <c r="D22" s="7">
        <v>0.0312886238098145</v>
      </c>
      <c r="E22" s="7">
        <v>10</v>
      </c>
      <c r="F22" s="7">
        <v>3</v>
      </c>
      <c r="G22" s="7">
        <v>0</v>
      </c>
      <c r="H22" s="7">
        <v>7</v>
      </c>
      <c r="I22" s="7">
        <v>1</v>
      </c>
      <c r="J22" s="7">
        <v>0.769230769230769</v>
      </c>
      <c r="K22" s="7">
        <v>0.869565217391304</v>
      </c>
      <c r="L22" s="7">
        <v>0.3</v>
      </c>
      <c r="M22" s="7">
        <v>0.7</v>
      </c>
      <c r="N22" s="7">
        <v>0.85</v>
      </c>
    </row>
    <row r="23" spans="1:14">
      <c r="A23" s="6">
        <v>13</v>
      </c>
      <c r="B23" s="7">
        <v>13</v>
      </c>
      <c r="C23" s="7">
        <v>0.658955097198486</v>
      </c>
      <c r="D23" s="7">
        <v>0.0644017457962036</v>
      </c>
      <c r="E23" s="7">
        <v>10</v>
      </c>
      <c r="F23" s="7">
        <v>5</v>
      </c>
      <c r="G23" s="7">
        <v>0</v>
      </c>
      <c r="H23" s="7">
        <v>5</v>
      </c>
      <c r="I23" s="7">
        <v>1</v>
      </c>
      <c r="J23" s="7">
        <v>0.666666666666667</v>
      </c>
      <c r="K23" s="7">
        <v>0.8</v>
      </c>
      <c r="L23" s="7">
        <v>0.5</v>
      </c>
      <c r="M23" s="7">
        <v>0.5</v>
      </c>
      <c r="N23" s="7">
        <v>0.75</v>
      </c>
    </row>
    <row r="24" spans="1:14">
      <c r="A24" s="6">
        <v>97</v>
      </c>
      <c r="B24" s="7">
        <v>97</v>
      </c>
      <c r="C24" s="7">
        <v>0.535357475280762</v>
      </c>
      <c r="D24" s="7">
        <v>0.0481466054916382</v>
      </c>
      <c r="E24" s="7">
        <v>10</v>
      </c>
      <c r="F24" s="7">
        <v>7</v>
      </c>
      <c r="G24" s="7">
        <v>0</v>
      </c>
      <c r="H24" s="7">
        <v>3</v>
      </c>
      <c r="I24" s="7">
        <v>1</v>
      </c>
      <c r="J24" s="7">
        <v>0.588235294117647</v>
      </c>
      <c r="K24" s="7">
        <v>0.740740740740741</v>
      </c>
      <c r="L24" s="7">
        <v>0.7</v>
      </c>
      <c r="M24" s="7">
        <v>0.3</v>
      </c>
      <c r="N24" s="7">
        <v>0.65</v>
      </c>
    </row>
    <row r="25" spans="3:14">
      <c r="C25" s="5">
        <f>AVERAGE(C2:C24)</f>
        <v>0.570335662883261</v>
      </c>
      <c r="D25" s="5">
        <f>AVERAGE(D2:D24)</f>
        <v>0.0756553100503009</v>
      </c>
      <c r="J25" s="5">
        <f>AVERAGE(J2:J24)</f>
        <v>0.659909064253525</v>
      </c>
      <c r="K25" s="5">
        <f>AVERAGE(K2:K24)</f>
        <v>0.792702154523418</v>
      </c>
      <c r="L25" s="5">
        <f>AVERAGE(L2:L24)</f>
        <v>0.534782608695652</v>
      </c>
      <c r="M25" s="5">
        <f>AVERAGE(M2:M24)</f>
        <v>0.465217391304348</v>
      </c>
      <c r="N25" s="5">
        <f>AVERAGE(N2:N24)</f>
        <v>0.732608695652174</v>
      </c>
    </row>
    <row r="26" spans="12:13">
      <c r="L26" s="5">
        <f>AVERAGE(L3:L25)</f>
        <v>0.536294896030246</v>
      </c>
      <c r="M26" s="5">
        <f>AVERAGE(M3:M25)</f>
        <v>0.463705103969754</v>
      </c>
    </row>
    <row r="27" spans="3:9">
      <c r="C27" s="12" t="s">
        <v>13</v>
      </c>
      <c r="D27" s="5" t="s">
        <v>14</v>
      </c>
      <c r="E27" s="5" t="s">
        <v>96</v>
      </c>
      <c r="F27" s="5" t="s">
        <v>97</v>
      </c>
      <c r="G27" s="13" t="s">
        <v>26</v>
      </c>
      <c r="H27" s="14"/>
      <c r="I27" s="14"/>
    </row>
    <row r="28" spans="3:10">
      <c r="C28" s="5" t="s">
        <v>15</v>
      </c>
      <c r="D28" s="5">
        <f>COUNTIF(C2:C24,"&lt;0.46")-COUNTIF(C2:C24,"&lt;0.385")</f>
        <v>3</v>
      </c>
      <c r="E28" s="5">
        <v>5</v>
      </c>
      <c r="G28" s="15"/>
      <c r="H28" s="14"/>
      <c r="I28" s="14"/>
      <c r="J28" s="14"/>
    </row>
    <row r="29" spans="3:10">
      <c r="C29" s="5" t="s">
        <v>16</v>
      </c>
      <c r="D29" s="5">
        <f>COUNTIF(C2:C24,"&lt;0.535")-COUNTIF(C2:C24,"&lt;0.46")</f>
        <v>2</v>
      </c>
      <c r="E29" s="5"/>
      <c r="G29" s="15">
        <v>0.04</v>
      </c>
      <c r="H29" s="14">
        <v>-20</v>
      </c>
      <c r="I29" s="14">
        <v>480</v>
      </c>
      <c r="J29" s="14">
        <v>24</v>
      </c>
    </row>
    <row r="30" s="3" customFormat="1" spans="3:10">
      <c r="C30" s="16" t="s">
        <v>17</v>
      </c>
      <c r="D30" s="16">
        <f>COUNTIF(C2:C24,"&lt;0.61")-COUNTIF(C2:C24,"&lt;0.535")</f>
        <v>11</v>
      </c>
      <c r="E30" s="16">
        <v>20</v>
      </c>
      <c r="F30" s="16">
        <v>2</v>
      </c>
      <c r="G30" s="15">
        <v>0.08</v>
      </c>
      <c r="H30" s="14">
        <v>-40</v>
      </c>
      <c r="I30" s="14">
        <v>460</v>
      </c>
      <c r="J30" s="14">
        <v>23</v>
      </c>
    </row>
    <row r="31" spans="3:10">
      <c r="C31" s="5" t="s">
        <v>18</v>
      </c>
      <c r="D31" s="5">
        <f>COUNTIF(C2:C24,"&lt;0.685")-COUNTIF(C2:C24,"&lt;0.61")</f>
        <v>6</v>
      </c>
      <c r="E31" s="5"/>
      <c r="F31" s="5">
        <v>5</v>
      </c>
      <c r="G31" s="15">
        <v>0.12</v>
      </c>
      <c r="H31" s="14">
        <v>-60</v>
      </c>
      <c r="I31" s="14">
        <v>440</v>
      </c>
      <c r="J31" s="14">
        <v>22</v>
      </c>
    </row>
    <row r="32" s="4" customFormat="1" spans="3:10">
      <c r="C32" s="17" t="s">
        <v>19</v>
      </c>
      <c r="D32" s="17">
        <f>COUNTIF(C2:C24,"&lt;0.76")-COUNTIF(C2:C24,"&lt;0.685")</f>
        <v>1</v>
      </c>
      <c r="E32" s="17"/>
      <c r="F32" s="17">
        <v>7</v>
      </c>
      <c r="G32" s="15">
        <v>0.16</v>
      </c>
      <c r="H32" s="18">
        <v>-80</v>
      </c>
      <c r="I32" s="18">
        <v>420</v>
      </c>
      <c r="J32" s="14">
        <v>21</v>
      </c>
    </row>
    <row r="33" spans="3:6">
      <c r="C33" s="5" t="s">
        <v>20</v>
      </c>
      <c r="D33" s="5">
        <f>COUNTIF(C2:C24,"&lt;0.835")-COUNTIF(C2:C24,"&lt;0.76")</f>
        <v>0</v>
      </c>
      <c r="E33" s="5"/>
      <c r="F33" s="5">
        <v>5</v>
      </c>
    </row>
    <row r="34" s="3" customFormat="1" spans="3:6">
      <c r="C34" s="16" t="s">
        <v>21</v>
      </c>
      <c r="D34" s="16">
        <f>COUNTIF(C2:C24,"&lt;0.91")-COUNTIF(C2:C24,"&lt;0.835")</f>
        <v>0</v>
      </c>
      <c r="E34" s="16"/>
      <c r="F34" s="16">
        <v>2</v>
      </c>
    </row>
    <row r="35" spans="3:5">
      <c r="C35" s="5" t="s">
        <v>22</v>
      </c>
      <c r="D35" s="5">
        <f>COUNTIF(C2:C24,"&lt;0.985")-COUNTIF(C2:C24,"&lt;0.91")</f>
        <v>0</v>
      </c>
      <c r="E35" s="5"/>
    </row>
    <row r="36" spans="3:5">
      <c r="C36" s="5" t="s">
        <v>23</v>
      </c>
      <c r="D36" s="5">
        <f>COUNTIF(C2:C24,"&lt;1.06")-COUNTIF(C2:C24,"&lt;0.985")</f>
        <v>0</v>
      </c>
      <c r="E36" s="5"/>
    </row>
    <row r="37" spans="3:5">
      <c r="C37" s="5" t="s">
        <v>24</v>
      </c>
      <c r="D37" s="5">
        <f>COUNTIF(C2:C24,"&lt;1.135")-COUNTIF(C2:C24,"&lt;1.06")</f>
        <v>0</v>
      </c>
      <c r="E37" s="5"/>
    </row>
    <row r="38" spans="3:5">
      <c r="C38" s="5" t="s">
        <v>25</v>
      </c>
      <c r="D38" s="5">
        <f>COUNTIF(C2:C24,"&lt;1.21")-COUNTIF(C2:C24,"&lt;1.135")</f>
        <v>0</v>
      </c>
      <c r="E38" s="5"/>
    </row>
    <row r="39" spans="7:8">
      <c r="G39" s="5">
        <v>0.57</v>
      </c>
      <c r="H39" s="5">
        <v>0.041</v>
      </c>
    </row>
    <row r="40" spans="7:8">
      <c r="G40" s="5">
        <v>0.725</v>
      </c>
      <c r="H40" s="5">
        <v>0.076</v>
      </c>
    </row>
    <row r="41" spans="7:8">
      <c r="G41" s="5">
        <v>0.801</v>
      </c>
      <c r="H41" s="5">
        <v>0.094</v>
      </c>
    </row>
  </sheetData>
  <pageMargins left="0.75" right="0.75" top="1" bottom="1" header="0.5" footer="0.5"/>
  <headerFooter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0"/>
  <sheetViews>
    <sheetView workbookViewId="0">
      <selection activeCell="A21" sqref="$A21:$XFD21"/>
    </sheetView>
  </sheetViews>
  <sheetFormatPr defaultColWidth="9" defaultRowHeight="13.5"/>
  <cols>
    <col min="3" max="4" width="18.75" customWidth="1"/>
    <col min="10" max="11" width="12.625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="14" customFormat="1" spans="1:14">
      <c r="A2" s="19">
        <v>70</v>
      </c>
      <c r="B2" s="20">
        <v>70</v>
      </c>
      <c r="C2" s="20">
        <v>0.448178768157959</v>
      </c>
      <c r="D2" s="20">
        <v>0.033928632736206</v>
      </c>
      <c r="E2" s="20">
        <v>10</v>
      </c>
      <c r="F2" s="20">
        <v>5</v>
      </c>
      <c r="G2" s="20">
        <v>0</v>
      </c>
      <c r="H2" s="20">
        <v>5</v>
      </c>
      <c r="I2" s="20">
        <v>1</v>
      </c>
      <c r="J2" s="20">
        <v>0.666666666666667</v>
      </c>
      <c r="K2" s="20">
        <v>0.8</v>
      </c>
      <c r="L2" s="20">
        <v>0.5</v>
      </c>
      <c r="M2" s="20">
        <v>0.5</v>
      </c>
      <c r="N2" s="20">
        <v>0.75</v>
      </c>
    </row>
    <row r="3" s="14" customFormat="1" spans="1:14">
      <c r="A3" s="19">
        <v>8</v>
      </c>
      <c r="B3" s="20">
        <v>8</v>
      </c>
      <c r="C3" s="20">
        <v>0.465441465377808</v>
      </c>
      <c r="D3" s="20">
        <v>0.0322824716567993</v>
      </c>
      <c r="E3" s="20">
        <v>10</v>
      </c>
      <c r="F3" s="20">
        <v>6</v>
      </c>
      <c r="G3" s="20">
        <v>0</v>
      </c>
      <c r="H3" s="20">
        <v>4</v>
      </c>
      <c r="I3" s="20">
        <v>1</v>
      </c>
      <c r="J3" s="20">
        <v>0.625</v>
      </c>
      <c r="K3" s="20">
        <v>0.769230769230769</v>
      </c>
      <c r="L3" s="20">
        <v>0.6</v>
      </c>
      <c r="M3" s="20">
        <v>0.4</v>
      </c>
      <c r="N3" s="20">
        <v>0.7</v>
      </c>
    </row>
    <row r="4" s="14" customFormat="1" spans="1:14">
      <c r="A4" s="19">
        <v>24</v>
      </c>
      <c r="B4" s="20">
        <v>24</v>
      </c>
      <c r="C4" s="20">
        <v>0.466872215270996</v>
      </c>
      <c r="D4" s="20">
        <v>0.0282845497131348</v>
      </c>
      <c r="E4" s="20">
        <v>10</v>
      </c>
      <c r="F4" s="20">
        <v>8</v>
      </c>
      <c r="G4" s="20">
        <v>0</v>
      </c>
      <c r="H4" s="20">
        <v>2</v>
      </c>
      <c r="I4" s="20">
        <v>1</v>
      </c>
      <c r="J4" s="20">
        <v>0.555555555555556</v>
      </c>
      <c r="K4" s="20">
        <v>0.714285714285714</v>
      </c>
      <c r="L4" s="20">
        <v>0.8</v>
      </c>
      <c r="M4" s="20">
        <v>0.2</v>
      </c>
      <c r="N4" s="20">
        <v>0.6</v>
      </c>
    </row>
    <row r="5" customFormat="1" spans="1:14">
      <c r="A5" s="6">
        <v>0</v>
      </c>
      <c r="B5" s="5">
        <v>0</v>
      </c>
      <c r="C5" s="5">
        <v>0.385983467102051</v>
      </c>
      <c r="D5" s="5">
        <v>0.400498867034912</v>
      </c>
      <c r="E5" s="5">
        <v>10</v>
      </c>
      <c r="F5" s="5">
        <v>4</v>
      </c>
      <c r="G5" s="5">
        <v>0</v>
      </c>
      <c r="H5" s="5">
        <v>6</v>
      </c>
      <c r="I5" s="5">
        <v>1</v>
      </c>
      <c r="J5" s="5">
        <v>0.714285714285714</v>
      </c>
      <c r="K5" s="5">
        <v>0.833333333333333</v>
      </c>
      <c r="L5" s="5">
        <v>0.4</v>
      </c>
      <c r="M5" s="5">
        <v>0.6</v>
      </c>
      <c r="N5" s="5">
        <v>0.8</v>
      </c>
    </row>
    <row r="6" s="1" customFormat="1" spans="1:14">
      <c r="A6" s="8">
        <v>87</v>
      </c>
      <c r="B6" s="9">
        <v>87</v>
      </c>
      <c r="C6" s="9">
        <v>0.426350593566894</v>
      </c>
      <c r="D6" s="9">
        <v>0.0639957189559937</v>
      </c>
      <c r="E6" s="9">
        <v>10</v>
      </c>
      <c r="F6" s="9">
        <v>7</v>
      </c>
      <c r="G6" s="9">
        <v>0</v>
      </c>
      <c r="H6" s="9">
        <v>3</v>
      </c>
      <c r="I6" s="9">
        <v>1</v>
      </c>
      <c r="J6" s="9">
        <v>0.588235294117647</v>
      </c>
      <c r="K6" s="9">
        <v>0.740740740740741</v>
      </c>
      <c r="L6" s="9">
        <v>0.7</v>
      </c>
      <c r="M6" s="9">
        <v>0.3</v>
      </c>
      <c r="N6" s="9">
        <v>0.65</v>
      </c>
    </row>
    <row r="7" spans="1:14">
      <c r="A7" s="6">
        <v>86</v>
      </c>
      <c r="B7" s="7">
        <v>86</v>
      </c>
      <c r="C7" s="7">
        <v>0.676200747489929</v>
      </c>
      <c r="D7" s="7">
        <v>0.147956132888794</v>
      </c>
      <c r="E7" s="7">
        <v>10</v>
      </c>
      <c r="F7" s="7">
        <v>6</v>
      </c>
      <c r="G7" s="7">
        <v>0</v>
      </c>
      <c r="H7" s="7">
        <v>4</v>
      </c>
      <c r="I7" s="7">
        <v>1</v>
      </c>
      <c r="J7" s="7">
        <v>0.625</v>
      </c>
      <c r="K7" s="7">
        <v>0.769230769230769</v>
      </c>
      <c r="L7" s="7">
        <v>0.6</v>
      </c>
      <c r="M7" s="7">
        <v>0.4</v>
      </c>
      <c r="N7" s="7">
        <v>0.7</v>
      </c>
    </row>
    <row r="8" spans="1:14">
      <c r="A8" s="6">
        <v>39</v>
      </c>
      <c r="B8" s="7">
        <v>39</v>
      </c>
      <c r="C8" s="7">
        <v>0.573268890380859</v>
      </c>
      <c r="D8" s="7">
        <v>0.126465439796448</v>
      </c>
      <c r="E8" s="7">
        <v>10</v>
      </c>
      <c r="F8" s="7">
        <v>6</v>
      </c>
      <c r="G8" s="7">
        <v>0</v>
      </c>
      <c r="H8" s="7">
        <v>4</v>
      </c>
      <c r="I8" s="7">
        <v>1</v>
      </c>
      <c r="J8" s="7">
        <v>0.625</v>
      </c>
      <c r="K8" s="7">
        <v>0.769230769230769</v>
      </c>
      <c r="L8" s="7">
        <v>0.6</v>
      </c>
      <c r="M8" s="7">
        <v>0.4</v>
      </c>
      <c r="N8" s="7">
        <v>0.7</v>
      </c>
    </row>
    <row r="9" spans="1:14">
      <c r="A9" s="6">
        <v>50</v>
      </c>
      <c r="B9" s="7">
        <v>50</v>
      </c>
      <c r="C9" s="7">
        <v>0.595445394515991</v>
      </c>
      <c r="D9" s="7">
        <v>0.0854651927947998</v>
      </c>
      <c r="E9" s="7">
        <v>10</v>
      </c>
      <c r="F9" s="7">
        <v>5</v>
      </c>
      <c r="G9" s="7">
        <v>0</v>
      </c>
      <c r="H9" s="7">
        <v>5</v>
      </c>
      <c r="I9" s="7">
        <v>1</v>
      </c>
      <c r="J9" s="7">
        <v>0.666666666666667</v>
      </c>
      <c r="K9" s="7">
        <v>0.8</v>
      </c>
      <c r="L9" s="7">
        <v>0.5</v>
      </c>
      <c r="M9" s="7">
        <v>0.5</v>
      </c>
      <c r="N9" s="7">
        <v>0.75</v>
      </c>
    </row>
    <row r="10" spans="1:14">
      <c r="A10" s="6">
        <v>4</v>
      </c>
      <c r="B10" s="7">
        <v>4</v>
      </c>
      <c r="C10" s="7">
        <v>0.600152254104614</v>
      </c>
      <c r="D10" s="7">
        <v>0.0940033197402954</v>
      </c>
      <c r="E10" s="7">
        <v>10</v>
      </c>
      <c r="F10" s="7">
        <v>8</v>
      </c>
      <c r="G10" s="7">
        <v>0</v>
      </c>
      <c r="H10" s="7">
        <v>2</v>
      </c>
      <c r="I10" s="7">
        <v>1</v>
      </c>
      <c r="J10" s="7">
        <v>0.555555555555556</v>
      </c>
      <c r="K10" s="7">
        <v>0.714285714285714</v>
      </c>
      <c r="L10" s="7">
        <v>0.8</v>
      </c>
      <c r="M10" s="7">
        <v>0.2</v>
      </c>
      <c r="N10" s="7">
        <v>0.6</v>
      </c>
    </row>
    <row r="11" spans="1:14">
      <c r="A11" s="6">
        <v>73</v>
      </c>
      <c r="B11" s="7">
        <v>73</v>
      </c>
      <c r="C11" s="7">
        <v>0.548654079437256</v>
      </c>
      <c r="D11" s="7">
        <v>0.0963666439056396</v>
      </c>
      <c r="E11" s="7">
        <v>10</v>
      </c>
      <c r="F11" s="7">
        <v>3</v>
      </c>
      <c r="G11" s="7">
        <v>0</v>
      </c>
      <c r="H11" s="7">
        <v>7</v>
      </c>
      <c r="I11" s="7">
        <v>1</v>
      </c>
      <c r="J11" s="7">
        <v>0.769230769230769</v>
      </c>
      <c r="K11" s="7">
        <v>0.869565217391304</v>
      </c>
      <c r="L11" s="7">
        <v>0.3</v>
      </c>
      <c r="M11" s="7">
        <v>0.7</v>
      </c>
      <c r="N11" s="7">
        <v>0.85</v>
      </c>
    </row>
    <row r="12" spans="1:14">
      <c r="A12" s="6">
        <v>61</v>
      </c>
      <c r="B12" s="7">
        <v>61</v>
      </c>
      <c r="C12" s="7">
        <v>0.539327621459961</v>
      </c>
      <c r="D12" s="7">
        <v>0.0835833549499512</v>
      </c>
      <c r="E12" s="7">
        <v>10</v>
      </c>
      <c r="F12" s="7">
        <v>9</v>
      </c>
      <c r="G12" s="7">
        <v>0</v>
      </c>
      <c r="H12" s="7">
        <v>1</v>
      </c>
      <c r="I12" s="7">
        <v>1</v>
      </c>
      <c r="J12" s="7">
        <v>0.526315789473684</v>
      </c>
      <c r="K12" s="7">
        <v>0.689655172413793</v>
      </c>
      <c r="L12" s="7">
        <v>0.9</v>
      </c>
      <c r="M12" s="7">
        <v>0.1</v>
      </c>
      <c r="N12" s="7">
        <v>0.55</v>
      </c>
    </row>
    <row r="13" spans="1:14">
      <c r="A13" s="6">
        <v>16</v>
      </c>
      <c r="B13" s="7">
        <v>16</v>
      </c>
      <c r="C13" s="7">
        <v>0.608755111694336</v>
      </c>
      <c r="D13" s="7">
        <v>0.0527166128158569</v>
      </c>
      <c r="E13" s="7">
        <v>10</v>
      </c>
      <c r="F13" s="7">
        <v>3</v>
      </c>
      <c r="G13" s="7">
        <v>0</v>
      </c>
      <c r="H13" s="7">
        <v>7</v>
      </c>
      <c r="I13" s="7">
        <v>1</v>
      </c>
      <c r="J13" s="7">
        <v>0.769230769230769</v>
      </c>
      <c r="K13" s="7">
        <v>0.869565217391304</v>
      </c>
      <c r="L13" s="7">
        <v>0.3</v>
      </c>
      <c r="M13" s="7">
        <v>0.7</v>
      </c>
      <c r="N13" s="7">
        <v>0.85</v>
      </c>
    </row>
    <row r="14" s="2" customFormat="1" spans="1:14">
      <c r="A14" s="10">
        <v>47</v>
      </c>
      <c r="B14" s="11">
        <v>47</v>
      </c>
      <c r="C14" s="11">
        <v>0.609992265701294</v>
      </c>
      <c r="D14" s="11">
        <v>0.0307860374450684</v>
      </c>
      <c r="E14" s="11">
        <v>10</v>
      </c>
      <c r="F14" s="11">
        <v>6</v>
      </c>
      <c r="G14" s="11">
        <v>0</v>
      </c>
      <c r="H14" s="11">
        <v>4</v>
      </c>
      <c r="I14" s="11">
        <v>1</v>
      </c>
      <c r="J14" s="11">
        <v>0.625</v>
      </c>
      <c r="K14" s="11">
        <v>0.769230769230769</v>
      </c>
      <c r="L14" s="11">
        <v>0.6</v>
      </c>
      <c r="M14" s="11">
        <v>0.4</v>
      </c>
      <c r="N14" s="11">
        <v>0.7</v>
      </c>
    </row>
    <row r="15" spans="1:14">
      <c r="A15" s="6">
        <v>91</v>
      </c>
      <c r="B15" s="7">
        <v>91</v>
      </c>
      <c r="C15" s="7">
        <v>0.553886651992798</v>
      </c>
      <c r="D15" s="7">
        <v>0.0149658918380737</v>
      </c>
      <c r="E15" s="7">
        <v>10</v>
      </c>
      <c r="F15" s="7">
        <v>6</v>
      </c>
      <c r="G15" s="7">
        <v>0</v>
      </c>
      <c r="H15" s="7">
        <v>4</v>
      </c>
      <c r="I15" s="7">
        <v>1</v>
      </c>
      <c r="J15" s="7">
        <v>0.625</v>
      </c>
      <c r="K15" s="7">
        <v>0.769230769230769</v>
      </c>
      <c r="L15" s="7">
        <v>0.6</v>
      </c>
      <c r="M15" s="7">
        <v>0.4</v>
      </c>
      <c r="N15" s="7">
        <v>0.7</v>
      </c>
    </row>
    <row r="16" spans="1:14">
      <c r="A16" s="6">
        <v>72</v>
      </c>
      <c r="B16" s="7">
        <v>72</v>
      </c>
      <c r="C16" s="7">
        <v>0.623065948486328</v>
      </c>
      <c r="D16" s="7">
        <v>0.0411491394042969</v>
      </c>
      <c r="E16" s="7">
        <v>10</v>
      </c>
      <c r="F16" s="7">
        <v>4</v>
      </c>
      <c r="G16" s="7">
        <v>0</v>
      </c>
      <c r="H16" s="7">
        <v>6</v>
      </c>
      <c r="I16" s="7">
        <v>1</v>
      </c>
      <c r="J16" s="7">
        <v>0.714285714285714</v>
      </c>
      <c r="K16" s="7">
        <v>0.833333333333333</v>
      </c>
      <c r="L16" s="7">
        <v>0.4</v>
      </c>
      <c r="M16" s="7">
        <v>0.6</v>
      </c>
      <c r="N16" s="7">
        <v>0.8</v>
      </c>
    </row>
    <row r="17" spans="1:14">
      <c r="A17" s="6">
        <v>54</v>
      </c>
      <c r="B17" s="7">
        <v>54</v>
      </c>
      <c r="C17" s="7">
        <v>0.727168083190918</v>
      </c>
      <c r="D17" s="7">
        <v>0.0995856523513794</v>
      </c>
      <c r="E17" s="7">
        <v>10</v>
      </c>
      <c r="F17" s="7">
        <v>5</v>
      </c>
      <c r="G17" s="7">
        <v>0</v>
      </c>
      <c r="H17" s="7">
        <v>5</v>
      </c>
      <c r="I17" s="7">
        <v>1</v>
      </c>
      <c r="J17" s="7">
        <v>0.666666666666667</v>
      </c>
      <c r="K17" s="7">
        <v>0.8</v>
      </c>
      <c r="L17" s="7">
        <v>0.5</v>
      </c>
      <c r="M17" s="7">
        <v>0.5</v>
      </c>
      <c r="N17" s="7">
        <v>0.75</v>
      </c>
    </row>
    <row r="18" spans="1:14">
      <c r="A18" s="6">
        <v>38</v>
      </c>
      <c r="B18" s="7">
        <v>38</v>
      </c>
      <c r="C18" s="7">
        <v>0.627801895141602</v>
      </c>
      <c r="D18" s="7">
        <v>0.0450423955917358</v>
      </c>
      <c r="E18" s="7">
        <v>10</v>
      </c>
      <c r="F18" s="7">
        <v>3</v>
      </c>
      <c r="G18" s="7">
        <v>0</v>
      </c>
      <c r="H18" s="7">
        <v>7</v>
      </c>
      <c r="I18" s="7">
        <v>1</v>
      </c>
      <c r="J18" s="7">
        <v>0.769230769230769</v>
      </c>
      <c r="K18" s="7">
        <v>0.869565217391304</v>
      </c>
      <c r="L18" s="7">
        <v>0.3</v>
      </c>
      <c r="M18" s="7">
        <v>0.7</v>
      </c>
      <c r="N18" s="7">
        <v>0.85</v>
      </c>
    </row>
    <row r="19" spans="1:14">
      <c r="A19" s="6">
        <v>41</v>
      </c>
      <c r="B19" s="7">
        <v>41</v>
      </c>
      <c r="C19" s="7">
        <v>0.649533748626709</v>
      </c>
      <c r="D19" s="7">
        <v>0.0536892414093018</v>
      </c>
      <c r="E19" s="7">
        <v>10</v>
      </c>
      <c r="F19" s="7">
        <v>4</v>
      </c>
      <c r="G19" s="7">
        <v>0</v>
      </c>
      <c r="H19" s="7">
        <v>6</v>
      </c>
      <c r="I19" s="7">
        <v>1</v>
      </c>
      <c r="J19" s="7">
        <v>0.714285714285714</v>
      </c>
      <c r="K19" s="7">
        <v>0.833333333333333</v>
      </c>
      <c r="L19" s="7">
        <v>0.4</v>
      </c>
      <c r="M19" s="7">
        <v>0.6</v>
      </c>
      <c r="N19" s="7">
        <v>0.8</v>
      </c>
    </row>
    <row r="20" spans="1:14">
      <c r="A20" s="6">
        <v>28</v>
      </c>
      <c r="B20" s="7">
        <v>28</v>
      </c>
      <c r="C20" s="7">
        <v>0.567909240722656</v>
      </c>
      <c r="D20" s="7">
        <v>0.0131438970565796</v>
      </c>
      <c r="E20" s="7">
        <v>10</v>
      </c>
      <c r="F20" s="7">
        <v>6</v>
      </c>
      <c r="G20" s="7">
        <v>0</v>
      </c>
      <c r="H20" s="7">
        <v>4</v>
      </c>
      <c r="I20" s="7">
        <v>1</v>
      </c>
      <c r="J20" s="7">
        <v>0.625</v>
      </c>
      <c r="K20" s="7">
        <v>0.769230769230769</v>
      </c>
      <c r="L20" s="7">
        <v>0.6</v>
      </c>
      <c r="M20" s="7">
        <v>0.4</v>
      </c>
      <c r="N20" s="7">
        <v>0.7</v>
      </c>
    </row>
    <row r="21" spans="1:14">
      <c r="A21" s="6">
        <v>98</v>
      </c>
      <c r="B21" s="7">
        <v>98</v>
      </c>
      <c r="C21" s="7">
        <v>0.665632247924805</v>
      </c>
      <c r="D21" s="7">
        <v>0.0312886238098145</v>
      </c>
      <c r="E21" s="7">
        <v>10</v>
      </c>
      <c r="F21" s="7">
        <v>3</v>
      </c>
      <c r="G21" s="7">
        <v>0</v>
      </c>
      <c r="H21" s="7">
        <v>7</v>
      </c>
      <c r="I21" s="7">
        <v>1</v>
      </c>
      <c r="J21" s="7">
        <v>0.769230769230769</v>
      </c>
      <c r="K21" s="7">
        <v>0.869565217391304</v>
      </c>
      <c r="L21" s="7">
        <v>0.3</v>
      </c>
      <c r="M21" s="7">
        <v>0.7</v>
      </c>
      <c r="N21" s="7">
        <v>0.85</v>
      </c>
    </row>
    <row r="22" spans="1:14">
      <c r="A22" s="6">
        <v>13</v>
      </c>
      <c r="B22" s="7">
        <v>13</v>
      </c>
      <c r="C22" s="7">
        <v>0.658955097198486</v>
      </c>
      <c r="D22" s="7">
        <v>0.0644017457962036</v>
      </c>
      <c r="E22" s="7">
        <v>10</v>
      </c>
      <c r="F22" s="7">
        <v>5</v>
      </c>
      <c r="G22" s="7">
        <v>0</v>
      </c>
      <c r="H22" s="7">
        <v>5</v>
      </c>
      <c r="I22" s="7">
        <v>1</v>
      </c>
      <c r="J22" s="7">
        <v>0.666666666666667</v>
      </c>
      <c r="K22" s="7">
        <v>0.8</v>
      </c>
      <c r="L22" s="7">
        <v>0.5</v>
      </c>
      <c r="M22" s="7">
        <v>0.5</v>
      </c>
      <c r="N22" s="7">
        <v>0.75</v>
      </c>
    </row>
    <row r="23" spans="1:14">
      <c r="A23" s="6">
        <v>97</v>
      </c>
      <c r="B23" s="7">
        <v>97</v>
      </c>
      <c r="C23" s="7">
        <v>0.535357475280762</v>
      </c>
      <c r="D23" s="7">
        <v>0.0481466054916382</v>
      </c>
      <c r="E23" s="7">
        <v>10</v>
      </c>
      <c r="F23" s="7">
        <v>7</v>
      </c>
      <c r="G23" s="7">
        <v>0</v>
      </c>
      <c r="H23" s="7">
        <v>3</v>
      </c>
      <c r="I23" s="7">
        <v>1</v>
      </c>
      <c r="J23" s="7">
        <v>0.588235294117647</v>
      </c>
      <c r="K23" s="7">
        <v>0.740740740740741</v>
      </c>
      <c r="L23" s="7">
        <v>0.7</v>
      </c>
      <c r="M23" s="7">
        <v>0.3</v>
      </c>
      <c r="N23" s="7">
        <v>0.65</v>
      </c>
    </row>
    <row r="24" spans="3:14">
      <c r="C24" s="5">
        <f>AVERAGE(C2:C23)</f>
        <v>0.57063333012841</v>
      </c>
      <c r="D24" s="5">
        <f>AVERAGE(D2:D23)</f>
        <v>0.076715734871951</v>
      </c>
      <c r="J24" s="5">
        <f>AVERAGE(J2:J23)</f>
        <v>0.656833835239408</v>
      </c>
      <c r="K24" s="5">
        <f>AVERAGE(K2:K23)</f>
        <v>0.790606980337115</v>
      </c>
      <c r="L24" s="5">
        <f>AVERAGE(L2:L23)</f>
        <v>0.540909090909091</v>
      </c>
      <c r="M24" s="5">
        <f>AVERAGE(M2:M23)</f>
        <v>0.459090909090909</v>
      </c>
      <c r="N24" s="5">
        <f>AVERAGE(N2:N23)</f>
        <v>0.729545454545454</v>
      </c>
    </row>
    <row r="25" spans="12:13">
      <c r="L25" s="5">
        <f>AVERAGE(L3:L24)</f>
        <v>0.542768595041322</v>
      </c>
      <c r="M25" s="5">
        <f>AVERAGE(M3:M24)</f>
        <v>0.457231404958678</v>
      </c>
    </row>
    <row r="26" spans="3:9">
      <c r="C26" s="12" t="s">
        <v>13</v>
      </c>
      <c r="D26" s="5" t="s">
        <v>14</v>
      </c>
      <c r="E26" s="5" t="s">
        <v>96</v>
      </c>
      <c r="F26" s="5" t="s">
        <v>97</v>
      </c>
      <c r="G26" s="13" t="s">
        <v>26</v>
      </c>
      <c r="H26" s="14"/>
      <c r="I26" s="14"/>
    </row>
    <row r="27" spans="3:10">
      <c r="C27" s="5" t="s">
        <v>15</v>
      </c>
      <c r="D27" s="5">
        <f>COUNTIF(C2:C23,"&lt;0.46")-COUNTIF(C2:C23,"&lt;0.385")</f>
        <v>3</v>
      </c>
      <c r="E27" s="5">
        <v>5</v>
      </c>
      <c r="G27" s="15"/>
      <c r="H27" s="14"/>
      <c r="I27" s="14"/>
      <c r="J27" s="14"/>
    </row>
    <row r="28" spans="3:10">
      <c r="C28" s="5" t="s">
        <v>16</v>
      </c>
      <c r="D28" s="5">
        <f>COUNTIF(C2:C23,"&lt;0.535")-COUNTIF(C2:C23,"&lt;0.46")</f>
        <v>2</v>
      </c>
      <c r="E28" s="5"/>
      <c r="G28" s="15">
        <v>0.04</v>
      </c>
      <c r="H28" s="14">
        <v>-20</v>
      </c>
      <c r="I28" s="14">
        <v>480</v>
      </c>
      <c r="J28" s="14">
        <v>24</v>
      </c>
    </row>
    <row r="29" s="3" customFormat="1" spans="3:10">
      <c r="C29" s="16" t="s">
        <v>17</v>
      </c>
      <c r="D29" s="16">
        <f>COUNTIF(C2:C23,"&lt;0.61")-COUNTIF(C2:C23,"&lt;0.535")</f>
        <v>10</v>
      </c>
      <c r="E29" s="16">
        <v>20</v>
      </c>
      <c r="F29" s="16">
        <v>2</v>
      </c>
      <c r="G29" s="15">
        <v>0.08</v>
      </c>
      <c r="H29" s="14">
        <v>-40</v>
      </c>
      <c r="I29" s="14">
        <v>460</v>
      </c>
      <c r="J29" s="14">
        <v>23</v>
      </c>
    </row>
    <row r="30" spans="3:10">
      <c r="C30" s="5" t="s">
        <v>18</v>
      </c>
      <c r="D30" s="5">
        <f>COUNTIF(C2:C23,"&lt;0.685")-COUNTIF(C2:C23,"&lt;0.61")</f>
        <v>6</v>
      </c>
      <c r="E30" s="5"/>
      <c r="F30" s="5">
        <v>5</v>
      </c>
      <c r="G30" s="15">
        <v>0.12</v>
      </c>
      <c r="H30" s="14">
        <v>-60</v>
      </c>
      <c r="I30" s="14">
        <v>440</v>
      </c>
      <c r="J30" s="14">
        <v>22</v>
      </c>
    </row>
    <row r="31" s="4" customFormat="1" spans="3:10">
      <c r="C31" s="17" t="s">
        <v>19</v>
      </c>
      <c r="D31" s="17">
        <f>COUNTIF(C2:C23,"&lt;0.76")-COUNTIF(C2:C23,"&lt;0.685")</f>
        <v>1</v>
      </c>
      <c r="E31" s="17"/>
      <c r="F31" s="17">
        <v>7</v>
      </c>
      <c r="G31" s="15">
        <v>0.16</v>
      </c>
      <c r="H31" s="18">
        <v>-80</v>
      </c>
      <c r="I31" s="18">
        <v>420</v>
      </c>
      <c r="J31" s="14">
        <v>21</v>
      </c>
    </row>
    <row r="32" spans="3:6">
      <c r="C32" s="5" t="s">
        <v>20</v>
      </c>
      <c r="D32" s="5">
        <f>COUNTIF(C2:C23,"&lt;0.835")-COUNTIF(C2:C23,"&lt;0.76")</f>
        <v>0</v>
      </c>
      <c r="E32" s="5"/>
      <c r="F32" s="5">
        <v>5</v>
      </c>
    </row>
    <row r="33" s="3" customFormat="1" spans="3:6">
      <c r="C33" s="16" t="s">
        <v>21</v>
      </c>
      <c r="D33" s="16">
        <f>COUNTIF(C2:C23,"&lt;0.91")-COUNTIF(C2:C23,"&lt;0.835")</f>
        <v>0</v>
      </c>
      <c r="E33" s="16"/>
      <c r="F33" s="16">
        <v>2</v>
      </c>
    </row>
    <row r="34" spans="3:5">
      <c r="C34" s="5" t="s">
        <v>22</v>
      </c>
      <c r="D34" s="5">
        <f>COUNTIF(C2:C23,"&lt;0.985")-COUNTIF(C2:C23,"&lt;0.91")</f>
        <v>0</v>
      </c>
      <c r="E34" s="5"/>
    </row>
    <row r="35" spans="3:5">
      <c r="C35" s="5" t="s">
        <v>23</v>
      </c>
      <c r="D35" s="5">
        <f>COUNTIF(C2:C23,"&lt;1.06")-COUNTIF(C2:C23,"&lt;0.985")</f>
        <v>0</v>
      </c>
      <c r="E35" s="5"/>
    </row>
    <row r="36" spans="3:5">
      <c r="C36" s="5" t="s">
        <v>24</v>
      </c>
      <c r="D36" s="5">
        <f>COUNTIF(C2:C23,"&lt;1.135")-COUNTIF(C2:C23,"&lt;1.06")</f>
        <v>0</v>
      </c>
      <c r="E36" s="5"/>
    </row>
    <row r="37" spans="3:5">
      <c r="C37" s="5" t="s">
        <v>25</v>
      </c>
      <c r="D37" s="5">
        <f>COUNTIF(C2:C23,"&lt;1.21")-COUNTIF(C2:C23,"&lt;1.135")</f>
        <v>0</v>
      </c>
      <c r="E37" s="5"/>
    </row>
    <row r="38" spans="7:8">
      <c r="G38" s="5">
        <v>0.57</v>
      </c>
      <c r="H38" s="5">
        <v>0.041</v>
      </c>
    </row>
    <row r="39" spans="7:8">
      <c r="G39" s="5">
        <v>0.725</v>
      </c>
      <c r="H39" s="5">
        <v>0.076</v>
      </c>
    </row>
    <row r="40" spans="7:8">
      <c r="G40" s="5">
        <v>0.801</v>
      </c>
      <c r="H40" s="5">
        <v>0.094</v>
      </c>
    </row>
  </sheetData>
  <pageMargins left="0.75" right="0.75" top="1" bottom="1" header="0.5" footer="0.5"/>
  <headerFooter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9"/>
  <sheetViews>
    <sheetView workbookViewId="0">
      <selection activeCell="A21" sqref="$A21:$XFD21"/>
    </sheetView>
  </sheetViews>
  <sheetFormatPr defaultColWidth="9" defaultRowHeight="13.5"/>
  <cols>
    <col min="3" max="4" width="18.75" customWidth="1"/>
    <col min="10" max="11" width="12.625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="14" customFormat="1" spans="1:14">
      <c r="A2" s="19">
        <v>70</v>
      </c>
      <c r="B2" s="20">
        <v>70</v>
      </c>
      <c r="C2" s="20">
        <v>0.448178768157959</v>
      </c>
      <c r="D2" s="20">
        <v>0.033928632736206</v>
      </c>
      <c r="E2" s="20">
        <v>10</v>
      </c>
      <c r="F2" s="20">
        <v>5</v>
      </c>
      <c r="G2" s="20">
        <v>0</v>
      </c>
      <c r="H2" s="20">
        <v>5</v>
      </c>
      <c r="I2" s="20">
        <v>1</v>
      </c>
      <c r="J2" s="20">
        <v>0.666666666666667</v>
      </c>
      <c r="K2" s="20">
        <v>0.8</v>
      </c>
      <c r="L2" s="20">
        <v>0.5</v>
      </c>
      <c r="M2" s="20">
        <v>0.5</v>
      </c>
      <c r="N2" s="20">
        <v>0.75</v>
      </c>
    </row>
    <row r="3" s="14" customFormat="1" spans="1:14">
      <c r="A3" s="19">
        <v>8</v>
      </c>
      <c r="B3" s="20">
        <v>8</v>
      </c>
      <c r="C3" s="20">
        <v>0.465441465377808</v>
      </c>
      <c r="D3" s="20">
        <v>0.0322824716567993</v>
      </c>
      <c r="E3" s="20">
        <v>10</v>
      </c>
      <c r="F3" s="20">
        <v>6</v>
      </c>
      <c r="G3" s="20">
        <v>0</v>
      </c>
      <c r="H3" s="20">
        <v>4</v>
      </c>
      <c r="I3" s="20">
        <v>1</v>
      </c>
      <c r="J3" s="20">
        <v>0.625</v>
      </c>
      <c r="K3" s="20">
        <v>0.769230769230769</v>
      </c>
      <c r="L3" s="20">
        <v>0.6</v>
      </c>
      <c r="M3" s="20">
        <v>0.4</v>
      </c>
      <c r="N3" s="20">
        <v>0.7</v>
      </c>
    </row>
    <row r="4" s="14" customFormat="1" spans="1:14">
      <c r="A4" s="19">
        <v>24</v>
      </c>
      <c r="B4" s="20">
        <v>24</v>
      </c>
      <c r="C4" s="20">
        <v>0.466872215270996</v>
      </c>
      <c r="D4" s="20">
        <v>0.0282845497131348</v>
      </c>
      <c r="E4" s="20">
        <v>10</v>
      </c>
      <c r="F4" s="20">
        <v>8</v>
      </c>
      <c r="G4" s="20">
        <v>0</v>
      </c>
      <c r="H4" s="20">
        <v>2</v>
      </c>
      <c r="I4" s="20">
        <v>1</v>
      </c>
      <c r="J4" s="20">
        <v>0.555555555555556</v>
      </c>
      <c r="K4" s="20">
        <v>0.714285714285714</v>
      </c>
      <c r="L4" s="20">
        <v>0.8</v>
      </c>
      <c r="M4" s="20">
        <v>0.2</v>
      </c>
      <c r="N4" s="20">
        <v>0.6</v>
      </c>
    </row>
    <row r="5" customFormat="1" spans="1:14">
      <c r="A5" s="6">
        <v>0</v>
      </c>
      <c r="B5" s="5">
        <v>0</v>
      </c>
      <c r="C5" s="5">
        <v>0.385983467102051</v>
      </c>
      <c r="D5" s="5">
        <v>0.400498867034912</v>
      </c>
      <c r="E5" s="5">
        <v>10</v>
      </c>
      <c r="F5" s="5">
        <v>4</v>
      </c>
      <c r="G5" s="5">
        <v>0</v>
      </c>
      <c r="H5" s="5">
        <v>6</v>
      </c>
      <c r="I5" s="5">
        <v>1</v>
      </c>
      <c r="J5" s="5">
        <v>0.714285714285714</v>
      </c>
      <c r="K5" s="5">
        <v>0.833333333333333</v>
      </c>
      <c r="L5" s="5">
        <v>0.4</v>
      </c>
      <c r="M5" s="5">
        <v>0.6</v>
      </c>
      <c r="N5" s="5">
        <v>0.8</v>
      </c>
    </row>
    <row r="6" s="1" customFormat="1" spans="1:14">
      <c r="A6" s="8">
        <v>87</v>
      </c>
      <c r="B6" s="9">
        <v>87</v>
      </c>
      <c r="C6" s="9">
        <v>0.426350593566894</v>
      </c>
      <c r="D6" s="9">
        <v>0.0639957189559937</v>
      </c>
      <c r="E6" s="9">
        <v>10</v>
      </c>
      <c r="F6" s="9">
        <v>7</v>
      </c>
      <c r="G6" s="9">
        <v>0</v>
      </c>
      <c r="H6" s="9">
        <v>3</v>
      </c>
      <c r="I6" s="9">
        <v>1</v>
      </c>
      <c r="J6" s="9">
        <v>0.588235294117647</v>
      </c>
      <c r="K6" s="9">
        <v>0.740740740740741</v>
      </c>
      <c r="L6" s="9">
        <v>0.7</v>
      </c>
      <c r="M6" s="9">
        <v>0.3</v>
      </c>
      <c r="N6" s="9">
        <v>0.65</v>
      </c>
    </row>
    <row r="7" spans="1:14">
      <c r="A7" s="6">
        <v>86</v>
      </c>
      <c r="B7" s="7">
        <v>86</v>
      </c>
      <c r="C7" s="7">
        <v>0.676200747489929</v>
      </c>
      <c r="D7" s="7">
        <v>0.147956132888794</v>
      </c>
      <c r="E7" s="7">
        <v>10</v>
      </c>
      <c r="F7" s="7">
        <v>6</v>
      </c>
      <c r="G7" s="7">
        <v>0</v>
      </c>
      <c r="H7" s="7">
        <v>4</v>
      </c>
      <c r="I7" s="7">
        <v>1</v>
      </c>
      <c r="J7" s="7">
        <v>0.625</v>
      </c>
      <c r="K7" s="7">
        <v>0.769230769230769</v>
      </c>
      <c r="L7" s="7">
        <v>0.6</v>
      </c>
      <c r="M7" s="7">
        <v>0.4</v>
      </c>
      <c r="N7" s="7">
        <v>0.7</v>
      </c>
    </row>
    <row r="8" spans="1:14">
      <c r="A8" s="6">
        <v>39</v>
      </c>
      <c r="B8" s="7">
        <v>39</v>
      </c>
      <c r="C8" s="7">
        <v>0.573268890380859</v>
      </c>
      <c r="D8" s="7">
        <v>0.126465439796448</v>
      </c>
      <c r="E8" s="7">
        <v>10</v>
      </c>
      <c r="F8" s="7">
        <v>6</v>
      </c>
      <c r="G8" s="7">
        <v>0</v>
      </c>
      <c r="H8" s="7">
        <v>4</v>
      </c>
      <c r="I8" s="7">
        <v>1</v>
      </c>
      <c r="J8" s="7">
        <v>0.625</v>
      </c>
      <c r="K8" s="7">
        <v>0.769230769230769</v>
      </c>
      <c r="L8" s="7">
        <v>0.6</v>
      </c>
      <c r="M8" s="7">
        <v>0.4</v>
      </c>
      <c r="N8" s="7">
        <v>0.7</v>
      </c>
    </row>
    <row r="9" spans="1:14">
      <c r="A9" s="6">
        <v>50</v>
      </c>
      <c r="B9" s="7">
        <v>50</v>
      </c>
      <c r="C9" s="7">
        <v>0.595445394515991</v>
      </c>
      <c r="D9" s="7">
        <v>0.0854651927947998</v>
      </c>
      <c r="E9" s="7">
        <v>10</v>
      </c>
      <c r="F9" s="7">
        <v>5</v>
      </c>
      <c r="G9" s="7">
        <v>0</v>
      </c>
      <c r="H9" s="7">
        <v>5</v>
      </c>
      <c r="I9" s="7">
        <v>1</v>
      </c>
      <c r="J9" s="7">
        <v>0.666666666666667</v>
      </c>
      <c r="K9" s="7">
        <v>0.8</v>
      </c>
      <c r="L9" s="7">
        <v>0.5</v>
      </c>
      <c r="M9" s="7">
        <v>0.5</v>
      </c>
      <c r="N9" s="7">
        <v>0.75</v>
      </c>
    </row>
    <row r="10" spans="1:14">
      <c r="A10" s="6">
        <v>4</v>
      </c>
      <c r="B10" s="7">
        <v>4</v>
      </c>
      <c r="C10" s="7">
        <v>0.600152254104614</v>
      </c>
      <c r="D10" s="7">
        <v>0.0940033197402954</v>
      </c>
      <c r="E10" s="7">
        <v>10</v>
      </c>
      <c r="F10" s="7">
        <v>8</v>
      </c>
      <c r="G10" s="7">
        <v>0</v>
      </c>
      <c r="H10" s="7">
        <v>2</v>
      </c>
      <c r="I10" s="7">
        <v>1</v>
      </c>
      <c r="J10" s="7">
        <v>0.555555555555556</v>
      </c>
      <c r="K10" s="7">
        <v>0.714285714285714</v>
      </c>
      <c r="L10" s="7">
        <v>0.8</v>
      </c>
      <c r="M10" s="7">
        <v>0.2</v>
      </c>
      <c r="N10" s="7">
        <v>0.6</v>
      </c>
    </row>
    <row r="11" spans="1:14">
      <c r="A11" s="6">
        <v>73</v>
      </c>
      <c r="B11" s="7">
        <v>73</v>
      </c>
      <c r="C11" s="7">
        <v>0.548654079437256</v>
      </c>
      <c r="D11" s="7">
        <v>0.0963666439056396</v>
      </c>
      <c r="E11" s="7">
        <v>10</v>
      </c>
      <c r="F11" s="7">
        <v>3</v>
      </c>
      <c r="G11" s="7">
        <v>0</v>
      </c>
      <c r="H11" s="7">
        <v>7</v>
      </c>
      <c r="I11" s="7">
        <v>1</v>
      </c>
      <c r="J11" s="7">
        <v>0.769230769230769</v>
      </c>
      <c r="K11" s="7">
        <v>0.869565217391304</v>
      </c>
      <c r="L11" s="7">
        <v>0.3</v>
      </c>
      <c r="M11" s="7">
        <v>0.7</v>
      </c>
      <c r="N11" s="7">
        <v>0.85</v>
      </c>
    </row>
    <row r="12" spans="1:14">
      <c r="A12" s="6">
        <v>61</v>
      </c>
      <c r="B12" s="7">
        <v>61</v>
      </c>
      <c r="C12" s="7">
        <v>0.539327621459961</v>
      </c>
      <c r="D12" s="7">
        <v>0.0835833549499512</v>
      </c>
      <c r="E12" s="7">
        <v>10</v>
      </c>
      <c r="F12" s="7">
        <v>9</v>
      </c>
      <c r="G12" s="7">
        <v>0</v>
      </c>
      <c r="H12" s="7">
        <v>1</v>
      </c>
      <c r="I12" s="7">
        <v>1</v>
      </c>
      <c r="J12" s="7">
        <v>0.526315789473684</v>
      </c>
      <c r="K12" s="7">
        <v>0.689655172413793</v>
      </c>
      <c r="L12" s="7">
        <v>0.9</v>
      </c>
      <c r="M12" s="7">
        <v>0.1</v>
      </c>
      <c r="N12" s="7">
        <v>0.55</v>
      </c>
    </row>
    <row r="13" spans="1:14">
      <c r="A13" s="6">
        <v>16</v>
      </c>
      <c r="B13" s="7">
        <v>16</v>
      </c>
      <c r="C13" s="7">
        <v>0.608755111694336</v>
      </c>
      <c r="D13" s="7">
        <v>0.0527166128158569</v>
      </c>
      <c r="E13" s="7">
        <v>10</v>
      </c>
      <c r="F13" s="7">
        <v>3</v>
      </c>
      <c r="G13" s="7">
        <v>0</v>
      </c>
      <c r="H13" s="7">
        <v>7</v>
      </c>
      <c r="I13" s="7">
        <v>1</v>
      </c>
      <c r="J13" s="7">
        <v>0.769230769230769</v>
      </c>
      <c r="K13" s="7">
        <v>0.869565217391304</v>
      </c>
      <c r="L13" s="7">
        <v>0.3</v>
      </c>
      <c r="M13" s="7">
        <v>0.7</v>
      </c>
      <c r="N13" s="7">
        <v>0.85</v>
      </c>
    </row>
    <row r="14" s="2" customFormat="1" spans="1:14">
      <c r="A14" s="10">
        <v>47</v>
      </c>
      <c r="B14" s="11">
        <v>47</v>
      </c>
      <c r="C14" s="11">
        <v>0.609992265701294</v>
      </c>
      <c r="D14" s="11">
        <v>0.0307860374450684</v>
      </c>
      <c r="E14" s="11">
        <v>10</v>
      </c>
      <c r="F14" s="11">
        <v>6</v>
      </c>
      <c r="G14" s="11">
        <v>0</v>
      </c>
      <c r="H14" s="11">
        <v>4</v>
      </c>
      <c r="I14" s="11">
        <v>1</v>
      </c>
      <c r="J14" s="11">
        <v>0.625</v>
      </c>
      <c r="K14" s="11">
        <v>0.769230769230769</v>
      </c>
      <c r="L14" s="11">
        <v>0.6</v>
      </c>
      <c r="M14" s="11">
        <v>0.4</v>
      </c>
      <c r="N14" s="11">
        <v>0.7</v>
      </c>
    </row>
    <row r="15" spans="1:14">
      <c r="A15" s="6">
        <v>91</v>
      </c>
      <c r="B15" s="7">
        <v>91</v>
      </c>
      <c r="C15" s="7">
        <v>0.553886651992798</v>
      </c>
      <c r="D15" s="7">
        <v>0.0149658918380737</v>
      </c>
      <c r="E15" s="7">
        <v>10</v>
      </c>
      <c r="F15" s="7">
        <v>6</v>
      </c>
      <c r="G15" s="7">
        <v>0</v>
      </c>
      <c r="H15" s="7">
        <v>4</v>
      </c>
      <c r="I15" s="7">
        <v>1</v>
      </c>
      <c r="J15" s="7">
        <v>0.625</v>
      </c>
      <c r="K15" s="7">
        <v>0.769230769230769</v>
      </c>
      <c r="L15" s="7">
        <v>0.6</v>
      </c>
      <c r="M15" s="7">
        <v>0.4</v>
      </c>
      <c r="N15" s="7">
        <v>0.7</v>
      </c>
    </row>
    <row r="16" spans="1:14">
      <c r="A16" s="6">
        <v>62</v>
      </c>
      <c r="B16" s="7">
        <v>62</v>
      </c>
      <c r="C16" s="7">
        <v>0.626335144042969</v>
      </c>
      <c r="D16" s="7">
        <v>0.0125883817672729</v>
      </c>
      <c r="E16" s="7">
        <v>10</v>
      </c>
      <c r="F16" s="7">
        <v>8</v>
      </c>
      <c r="G16" s="7">
        <v>0</v>
      </c>
      <c r="H16" s="7">
        <v>2</v>
      </c>
      <c r="I16" s="7">
        <v>1</v>
      </c>
      <c r="J16" s="7">
        <v>0.555555555555556</v>
      </c>
      <c r="K16" s="7">
        <v>0.714285714285714</v>
      </c>
      <c r="L16" s="7">
        <v>0.8</v>
      </c>
      <c r="M16" s="7">
        <v>0.2</v>
      </c>
      <c r="N16" s="7">
        <v>0.6</v>
      </c>
    </row>
    <row r="17" spans="1:14">
      <c r="A17" s="6">
        <v>54</v>
      </c>
      <c r="B17" s="7">
        <v>54</v>
      </c>
      <c r="C17" s="7">
        <v>0.727168083190918</v>
      </c>
      <c r="D17" s="7">
        <v>0.0995856523513794</v>
      </c>
      <c r="E17" s="7">
        <v>10</v>
      </c>
      <c r="F17" s="7">
        <v>5</v>
      </c>
      <c r="G17" s="7">
        <v>0</v>
      </c>
      <c r="H17" s="7">
        <v>5</v>
      </c>
      <c r="I17" s="7">
        <v>1</v>
      </c>
      <c r="J17" s="7">
        <v>0.666666666666667</v>
      </c>
      <c r="K17" s="7">
        <v>0.8</v>
      </c>
      <c r="L17" s="7">
        <v>0.5</v>
      </c>
      <c r="M17" s="7">
        <v>0.5</v>
      </c>
      <c r="N17" s="7">
        <v>0.75</v>
      </c>
    </row>
    <row r="18" spans="1:14">
      <c r="A18" s="6">
        <v>38</v>
      </c>
      <c r="B18" s="7">
        <v>38</v>
      </c>
      <c r="C18" s="7">
        <v>0.627801895141602</v>
      </c>
      <c r="D18" s="7">
        <v>0.0450423955917358</v>
      </c>
      <c r="E18" s="7">
        <v>10</v>
      </c>
      <c r="F18" s="7">
        <v>3</v>
      </c>
      <c r="G18" s="7">
        <v>0</v>
      </c>
      <c r="H18" s="7">
        <v>7</v>
      </c>
      <c r="I18" s="7">
        <v>1</v>
      </c>
      <c r="J18" s="7">
        <v>0.769230769230769</v>
      </c>
      <c r="K18" s="7">
        <v>0.869565217391304</v>
      </c>
      <c r="L18" s="7">
        <v>0.3</v>
      </c>
      <c r="M18" s="7">
        <v>0.7</v>
      </c>
      <c r="N18" s="7">
        <v>0.85</v>
      </c>
    </row>
    <row r="19" spans="1:14">
      <c r="A19" s="6">
        <v>41</v>
      </c>
      <c r="B19" s="7">
        <v>41</v>
      </c>
      <c r="C19" s="7">
        <v>0.649533748626709</v>
      </c>
      <c r="D19" s="7">
        <v>0.0536892414093018</v>
      </c>
      <c r="E19" s="7">
        <v>10</v>
      </c>
      <c r="F19" s="7">
        <v>4</v>
      </c>
      <c r="G19" s="7">
        <v>0</v>
      </c>
      <c r="H19" s="7">
        <v>6</v>
      </c>
      <c r="I19" s="7">
        <v>1</v>
      </c>
      <c r="J19" s="7">
        <v>0.714285714285714</v>
      </c>
      <c r="K19" s="7">
        <v>0.833333333333333</v>
      </c>
      <c r="L19" s="7">
        <v>0.4</v>
      </c>
      <c r="M19" s="7">
        <v>0.6</v>
      </c>
      <c r="N19" s="7">
        <v>0.8</v>
      </c>
    </row>
    <row r="20" spans="1:14">
      <c r="A20" s="6">
        <v>98</v>
      </c>
      <c r="B20" s="7">
        <v>98</v>
      </c>
      <c r="C20" s="7">
        <v>0.665632247924805</v>
      </c>
      <c r="D20" s="7">
        <v>0.0312886238098145</v>
      </c>
      <c r="E20" s="7">
        <v>10</v>
      </c>
      <c r="F20" s="7">
        <v>3</v>
      </c>
      <c r="G20" s="7">
        <v>0</v>
      </c>
      <c r="H20" s="7">
        <v>7</v>
      </c>
      <c r="I20" s="7">
        <v>1</v>
      </c>
      <c r="J20" s="7">
        <v>0.769230769230769</v>
      </c>
      <c r="K20" s="7">
        <v>0.869565217391304</v>
      </c>
      <c r="L20" s="7">
        <v>0.3</v>
      </c>
      <c r="M20" s="7">
        <v>0.7</v>
      </c>
      <c r="N20" s="7">
        <v>0.85</v>
      </c>
    </row>
    <row r="21" spans="1:14">
      <c r="A21" s="6">
        <v>3</v>
      </c>
      <c r="B21" s="7">
        <v>3</v>
      </c>
      <c r="C21" s="7">
        <v>0.65697968006134</v>
      </c>
      <c r="D21" s="7">
        <v>0.0191965103149414</v>
      </c>
      <c r="E21" s="7">
        <v>10</v>
      </c>
      <c r="F21" s="7">
        <v>6</v>
      </c>
      <c r="G21" s="7">
        <v>0</v>
      </c>
      <c r="H21" s="7">
        <v>4</v>
      </c>
      <c r="I21" s="7">
        <v>1</v>
      </c>
      <c r="J21" s="7">
        <v>0.625</v>
      </c>
      <c r="K21" s="7">
        <v>0.769230769230769</v>
      </c>
      <c r="L21" s="7">
        <v>0.6</v>
      </c>
      <c r="M21" s="7">
        <v>0.4</v>
      </c>
      <c r="N21" s="7">
        <v>0.7</v>
      </c>
    </row>
    <row r="22" spans="1:14">
      <c r="A22" s="6">
        <v>97</v>
      </c>
      <c r="B22" s="7">
        <v>97</v>
      </c>
      <c r="C22" s="7">
        <v>0.535357475280762</v>
      </c>
      <c r="D22" s="7">
        <v>0.0481466054916382</v>
      </c>
      <c r="E22" s="7">
        <v>10</v>
      </c>
      <c r="F22" s="7">
        <v>7</v>
      </c>
      <c r="G22" s="7">
        <v>0</v>
      </c>
      <c r="H22" s="7">
        <v>3</v>
      </c>
      <c r="I22" s="7">
        <v>1</v>
      </c>
      <c r="J22" s="7">
        <v>0.588235294117647</v>
      </c>
      <c r="K22" s="7">
        <v>0.740740740740741</v>
      </c>
      <c r="L22" s="7">
        <v>0.7</v>
      </c>
      <c r="M22" s="7">
        <v>0.3</v>
      </c>
      <c r="N22" s="7">
        <v>0.65</v>
      </c>
    </row>
    <row r="23" spans="3:14">
      <c r="C23" s="5">
        <f>AVERAGE(C2:C22)</f>
        <v>0.570824657167707</v>
      </c>
      <c r="D23" s="5">
        <f>AVERAGE(D2:D22)</f>
        <v>0.0762302989051456</v>
      </c>
      <c r="J23" s="5">
        <f>AVERAGE(J2:J22)</f>
        <v>0.648807026184293</v>
      </c>
      <c r="K23" s="5">
        <f>AVERAGE(K2:K22)</f>
        <v>0.784490759446139</v>
      </c>
      <c r="L23" s="5">
        <f>AVERAGE(L2:L22)</f>
        <v>0.561904761904762</v>
      </c>
      <c r="M23" s="5">
        <f>AVERAGE(M2:M22)</f>
        <v>0.438095238095238</v>
      </c>
      <c r="N23" s="5">
        <f>AVERAGE(N2:N22)</f>
        <v>0.719047619047619</v>
      </c>
    </row>
    <row r="24" spans="12:13">
      <c r="L24" s="5">
        <f>AVERAGE(L3:L23)</f>
        <v>0.564852607709751</v>
      </c>
      <c r="M24" s="5">
        <f>AVERAGE(M3:M23)</f>
        <v>0.43514739229025</v>
      </c>
    </row>
    <row r="25" spans="3:9">
      <c r="C25" s="12" t="s">
        <v>13</v>
      </c>
      <c r="D25" s="5" t="s">
        <v>14</v>
      </c>
      <c r="E25" s="5" t="s">
        <v>96</v>
      </c>
      <c r="F25" s="5" t="s">
        <v>97</v>
      </c>
      <c r="G25" s="13" t="s">
        <v>26</v>
      </c>
      <c r="H25" s="14"/>
      <c r="I25" s="14"/>
    </row>
    <row r="26" spans="3:10">
      <c r="C26" s="5" t="s">
        <v>15</v>
      </c>
      <c r="D26" s="5">
        <f>COUNTIF(C2:C22,"&lt;0.46")-COUNTIF(C2:C22,"&lt;0.385")</f>
        <v>3</v>
      </c>
      <c r="E26" s="5">
        <v>5</v>
      </c>
      <c r="G26" s="15"/>
      <c r="H26" s="14"/>
      <c r="I26" s="14"/>
      <c r="J26" s="14"/>
    </row>
    <row r="27" spans="3:10">
      <c r="C27" s="5" t="s">
        <v>16</v>
      </c>
      <c r="D27" s="5">
        <f>COUNTIF(C2:C22,"&lt;0.535")-COUNTIF(C2:C22,"&lt;0.46")</f>
        <v>2</v>
      </c>
      <c r="E27" s="5"/>
      <c r="G27" s="15">
        <v>0.04</v>
      </c>
      <c r="H27" s="14">
        <v>-20</v>
      </c>
      <c r="I27" s="14">
        <v>480</v>
      </c>
      <c r="J27" s="14">
        <v>24</v>
      </c>
    </row>
    <row r="28" s="3" customFormat="1" spans="3:10">
      <c r="C28" s="16" t="s">
        <v>17</v>
      </c>
      <c r="D28" s="16">
        <f>COUNTIF(C2:C22,"&lt;0.61")-COUNTIF(C2:C22,"&lt;0.535")</f>
        <v>9</v>
      </c>
      <c r="E28" s="16">
        <v>20</v>
      </c>
      <c r="F28" s="16">
        <v>2</v>
      </c>
      <c r="G28" s="15">
        <v>0.08</v>
      </c>
      <c r="H28" s="14">
        <v>-40</v>
      </c>
      <c r="I28" s="14">
        <v>460</v>
      </c>
      <c r="J28" s="14">
        <v>23</v>
      </c>
    </row>
    <row r="29" spans="3:10">
      <c r="C29" s="5" t="s">
        <v>18</v>
      </c>
      <c r="D29" s="5">
        <f>COUNTIF(C2:C22,"&lt;0.685")-COUNTIF(C2:C22,"&lt;0.61")</f>
        <v>6</v>
      </c>
      <c r="E29" s="5"/>
      <c r="F29" s="5">
        <v>5</v>
      </c>
      <c r="G29" s="15">
        <v>0.12</v>
      </c>
      <c r="H29" s="14">
        <v>-60</v>
      </c>
      <c r="I29" s="14">
        <v>440</v>
      </c>
      <c r="J29" s="14">
        <v>22</v>
      </c>
    </row>
    <row r="30" s="4" customFormat="1" spans="3:10">
      <c r="C30" s="17" t="s">
        <v>19</v>
      </c>
      <c r="D30" s="17">
        <f>COUNTIF(C2:C22,"&lt;0.76")-COUNTIF(C2:C22,"&lt;0.685")</f>
        <v>1</v>
      </c>
      <c r="E30" s="17"/>
      <c r="F30" s="17">
        <v>7</v>
      </c>
      <c r="G30" s="15">
        <v>0.16</v>
      </c>
      <c r="H30" s="18">
        <v>-80</v>
      </c>
      <c r="I30" s="18">
        <v>420</v>
      </c>
      <c r="J30" s="14">
        <v>21</v>
      </c>
    </row>
    <row r="31" spans="3:6">
      <c r="C31" s="5" t="s">
        <v>20</v>
      </c>
      <c r="D31" s="5">
        <f>COUNTIF(C2:C22,"&lt;0.835")-COUNTIF(C2:C22,"&lt;0.76")</f>
        <v>0</v>
      </c>
      <c r="E31" s="5"/>
      <c r="F31" s="5">
        <v>5</v>
      </c>
    </row>
    <row r="32" s="3" customFormat="1" spans="3:6">
      <c r="C32" s="16" t="s">
        <v>21</v>
      </c>
      <c r="D32" s="16">
        <f>COUNTIF(C2:C22,"&lt;0.91")-COUNTIF(C2:C22,"&lt;0.835")</f>
        <v>0</v>
      </c>
      <c r="E32" s="16"/>
      <c r="F32" s="16">
        <v>2</v>
      </c>
    </row>
    <row r="33" spans="3:5">
      <c r="C33" s="5" t="s">
        <v>22</v>
      </c>
      <c r="D33" s="5">
        <f>COUNTIF(C2:C22,"&lt;0.985")-COUNTIF(C2:C22,"&lt;0.91")</f>
        <v>0</v>
      </c>
      <c r="E33" s="5"/>
    </row>
    <row r="34" spans="3:5">
      <c r="C34" s="5" t="s">
        <v>23</v>
      </c>
      <c r="D34" s="5">
        <f>COUNTIF(C2:C22,"&lt;1.06")-COUNTIF(C2:C22,"&lt;0.985")</f>
        <v>0</v>
      </c>
      <c r="E34" s="5"/>
    </row>
    <row r="35" spans="3:5">
      <c r="C35" s="5" t="s">
        <v>24</v>
      </c>
      <c r="D35" s="5">
        <f>COUNTIF(C2:C22,"&lt;1.135")-COUNTIF(C2:C22,"&lt;1.06")</f>
        <v>0</v>
      </c>
      <c r="E35" s="5"/>
    </row>
    <row r="36" spans="3:5">
      <c r="C36" s="5" t="s">
        <v>25</v>
      </c>
      <c r="D36" s="5">
        <f>COUNTIF(C2:C22,"&lt;1.21")-COUNTIF(C2:C22,"&lt;1.135")</f>
        <v>0</v>
      </c>
      <c r="E36" s="5"/>
    </row>
    <row r="37" spans="7:8">
      <c r="G37" s="5">
        <v>0.57</v>
      </c>
      <c r="H37" s="5">
        <v>0.041</v>
      </c>
    </row>
    <row r="38" spans="7:8">
      <c r="G38" s="5">
        <v>0.725</v>
      </c>
      <c r="H38" s="5">
        <v>0.076</v>
      </c>
    </row>
    <row r="39" spans="7:8">
      <c r="G39" s="5">
        <v>0.801</v>
      </c>
      <c r="H39" s="5">
        <v>0.094</v>
      </c>
    </row>
  </sheetData>
  <pageMargins left="0.75" right="0.75" top="1" bottom="1" header="0.5" footer="0.5"/>
  <headerFooter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2"/>
  <sheetViews>
    <sheetView topLeftCell="A25" workbookViewId="0">
      <selection activeCell="A21" sqref="$A21:$XFD21"/>
    </sheetView>
  </sheetViews>
  <sheetFormatPr defaultColWidth="9" defaultRowHeight="13.5"/>
  <cols>
    <col min="3" max="4" width="15.625" customWidth="1"/>
    <col min="10" max="11" width="12.625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="14" customFormat="1" spans="1:14">
      <c r="A2" s="19">
        <v>70</v>
      </c>
      <c r="B2" s="20">
        <v>70</v>
      </c>
      <c r="C2" s="20">
        <v>0.448178768157959</v>
      </c>
      <c r="D2" s="20">
        <v>0.033928632736206</v>
      </c>
      <c r="E2" s="20">
        <v>10</v>
      </c>
      <c r="F2" s="20">
        <v>5</v>
      </c>
      <c r="G2" s="20">
        <v>0</v>
      </c>
      <c r="H2" s="20">
        <v>5</v>
      </c>
      <c r="I2" s="20">
        <v>1</v>
      </c>
      <c r="J2" s="20">
        <v>0.666666666666667</v>
      </c>
      <c r="K2" s="20">
        <v>0.8</v>
      </c>
      <c r="L2" s="20">
        <v>0.5</v>
      </c>
      <c r="M2" s="20">
        <v>0.5</v>
      </c>
      <c r="N2" s="20">
        <v>0.75</v>
      </c>
    </row>
    <row r="3" s="14" customFormat="1" spans="1:14">
      <c r="A3" s="19">
        <v>8</v>
      </c>
      <c r="B3" s="20">
        <v>8</v>
      </c>
      <c r="C3" s="20">
        <v>0.465441465377808</v>
      </c>
      <c r="D3" s="20">
        <v>0.0322824716567993</v>
      </c>
      <c r="E3" s="20">
        <v>10</v>
      </c>
      <c r="F3" s="20">
        <v>6</v>
      </c>
      <c r="G3" s="20">
        <v>0</v>
      </c>
      <c r="H3" s="20">
        <v>4</v>
      </c>
      <c r="I3" s="20">
        <v>1</v>
      </c>
      <c r="J3" s="20">
        <v>0.625</v>
      </c>
      <c r="K3" s="20">
        <v>0.769230769230769</v>
      </c>
      <c r="L3" s="20">
        <v>0.6</v>
      </c>
      <c r="M3" s="20">
        <v>0.4</v>
      </c>
      <c r="N3" s="20">
        <v>0.7</v>
      </c>
    </row>
    <row r="4" s="14" customFormat="1" spans="1:14">
      <c r="A4" s="19">
        <v>24</v>
      </c>
      <c r="B4" s="20">
        <v>24</v>
      </c>
      <c r="C4" s="20">
        <v>0.466872215270996</v>
      </c>
      <c r="D4" s="20">
        <v>0.0282845497131348</v>
      </c>
      <c r="E4" s="20">
        <v>10</v>
      </c>
      <c r="F4" s="20">
        <v>8</v>
      </c>
      <c r="G4" s="20">
        <v>0</v>
      </c>
      <c r="H4" s="20">
        <v>2</v>
      </c>
      <c r="I4" s="20">
        <v>1</v>
      </c>
      <c r="J4" s="20">
        <v>0.555555555555556</v>
      </c>
      <c r="K4" s="20">
        <v>0.714285714285714</v>
      </c>
      <c r="L4" s="20">
        <v>0.8</v>
      </c>
      <c r="M4" s="20">
        <v>0.2</v>
      </c>
      <c r="N4" s="20">
        <v>0.6</v>
      </c>
    </row>
    <row r="5" customFormat="1" spans="1:14">
      <c r="A5" s="6">
        <v>0</v>
      </c>
      <c r="B5" s="5">
        <v>0</v>
      </c>
      <c r="C5" s="5">
        <v>0.385983467102051</v>
      </c>
      <c r="D5" s="5">
        <v>0.400498867034912</v>
      </c>
      <c r="E5" s="5">
        <v>10</v>
      </c>
      <c r="F5" s="5">
        <v>4</v>
      </c>
      <c r="G5" s="5">
        <v>0</v>
      </c>
      <c r="H5" s="5">
        <v>6</v>
      </c>
      <c r="I5" s="5">
        <v>1</v>
      </c>
      <c r="J5" s="5">
        <v>0.714285714285714</v>
      </c>
      <c r="K5" s="5">
        <v>0.833333333333333</v>
      </c>
      <c r="L5" s="5">
        <v>0.4</v>
      </c>
      <c r="M5" s="5">
        <v>0.6</v>
      </c>
      <c r="N5" s="5">
        <v>0.8</v>
      </c>
    </row>
    <row r="6" s="1" customFormat="1" spans="1:14">
      <c r="A6" s="8">
        <v>87</v>
      </c>
      <c r="B6" s="9">
        <v>87</v>
      </c>
      <c r="C6" s="9">
        <v>0.426350593566894</v>
      </c>
      <c r="D6" s="9">
        <v>0.0639957189559937</v>
      </c>
      <c r="E6" s="9">
        <v>10</v>
      </c>
      <c r="F6" s="9">
        <v>7</v>
      </c>
      <c r="G6" s="9">
        <v>0</v>
      </c>
      <c r="H6" s="9">
        <v>3</v>
      </c>
      <c r="I6" s="9">
        <v>1</v>
      </c>
      <c r="J6" s="9">
        <v>0.588235294117647</v>
      </c>
      <c r="K6" s="9">
        <v>0.740740740740741</v>
      </c>
      <c r="L6" s="9">
        <v>0.7</v>
      </c>
      <c r="M6" s="9">
        <v>0.3</v>
      </c>
      <c r="N6" s="9">
        <v>0.65</v>
      </c>
    </row>
    <row r="7" spans="1:14">
      <c r="A7" s="6">
        <v>86</v>
      </c>
      <c r="B7" s="7">
        <v>86</v>
      </c>
      <c r="C7" s="7">
        <v>0.676200747489929</v>
      </c>
      <c r="D7" s="7">
        <v>0.147956132888794</v>
      </c>
      <c r="E7" s="7">
        <v>10</v>
      </c>
      <c r="F7" s="7">
        <v>6</v>
      </c>
      <c r="G7" s="7">
        <v>0</v>
      </c>
      <c r="H7" s="7">
        <v>4</v>
      </c>
      <c r="I7" s="7">
        <v>1</v>
      </c>
      <c r="J7" s="7">
        <v>0.625</v>
      </c>
      <c r="K7" s="7">
        <v>0.769230769230769</v>
      </c>
      <c r="L7" s="7">
        <v>0.6</v>
      </c>
      <c r="M7" s="7">
        <v>0.4</v>
      </c>
      <c r="N7" s="7">
        <v>0.7</v>
      </c>
    </row>
    <row r="8" spans="1:14">
      <c r="A8" s="6">
        <v>39</v>
      </c>
      <c r="B8" s="7">
        <v>39</v>
      </c>
      <c r="C8" s="7">
        <v>0.573268890380859</v>
      </c>
      <c r="D8" s="7">
        <v>0.126465439796448</v>
      </c>
      <c r="E8" s="7">
        <v>10</v>
      </c>
      <c r="F8" s="7">
        <v>6</v>
      </c>
      <c r="G8" s="7">
        <v>0</v>
      </c>
      <c r="H8" s="7">
        <v>4</v>
      </c>
      <c r="I8" s="7">
        <v>1</v>
      </c>
      <c r="J8" s="7">
        <v>0.625</v>
      </c>
      <c r="K8" s="7">
        <v>0.769230769230769</v>
      </c>
      <c r="L8" s="7">
        <v>0.6</v>
      </c>
      <c r="M8" s="7">
        <v>0.4</v>
      </c>
      <c r="N8" s="7">
        <v>0.7</v>
      </c>
    </row>
    <row r="9" spans="1:14">
      <c r="A9" s="6">
        <v>97</v>
      </c>
      <c r="B9" s="7">
        <v>97</v>
      </c>
      <c r="C9" s="7">
        <v>0.535357475280762</v>
      </c>
      <c r="D9" s="7">
        <v>0.0481466054916382</v>
      </c>
      <c r="E9" s="7">
        <v>10</v>
      </c>
      <c r="F9" s="7">
        <v>7</v>
      </c>
      <c r="G9" s="7">
        <v>0</v>
      </c>
      <c r="H9" s="7">
        <v>3</v>
      </c>
      <c r="I9" s="7">
        <v>1</v>
      </c>
      <c r="J9" s="7">
        <v>0.588235294117647</v>
      </c>
      <c r="K9" s="7">
        <v>0.740740740740741</v>
      </c>
      <c r="L9" s="7">
        <v>0.7</v>
      </c>
      <c r="M9" s="7">
        <v>0.3</v>
      </c>
      <c r="N9" s="7">
        <v>0.65</v>
      </c>
    </row>
    <row r="10" spans="1:14">
      <c r="A10" s="6">
        <v>21</v>
      </c>
      <c r="B10" s="7">
        <v>21</v>
      </c>
      <c r="C10" s="7">
        <v>0.58139967918396</v>
      </c>
      <c r="D10" s="7">
        <v>0.0861740112304687</v>
      </c>
      <c r="E10" s="7">
        <v>10</v>
      </c>
      <c r="F10" s="7">
        <v>2</v>
      </c>
      <c r="G10" s="7">
        <v>0</v>
      </c>
      <c r="H10" s="7">
        <v>8</v>
      </c>
      <c r="I10" s="7">
        <v>1</v>
      </c>
      <c r="J10" s="7">
        <v>0.833333333333333</v>
      </c>
      <c r="K10" s="7">
        <v>0.909090909090909</v>
      </c>
      <c r="L10" s="7">
        <v>0.2</v>
      </c>
      <c r="M10" s="7">
        <v>0.8</v>
      </c>
      <c r="N10" s="7">
        <v>0.9</v>
      </c>
    </row>
    <row r="11" spans="1:14">
      <c r="A11" s="6">
        <v>69</v>
      </c>
      <c r="B11" s="7">
        <v>69</v>
      </c>
      <c r="C11" s="7">
        <v>0.590951204299927</v>
      </c>
      <c r="D11" s="7">
        <v>0.0433201789855957</v>
      </c>
      <c r="E11" s="7">
        <v>10</v>
      </c>
      <c r="F11" s="7">
        <v>6</v>
      </c>
      <c r="G11" s="7">
        <v>0</v>
      </c>
      <c r="H11" s="7">
        <v>4</v>
      </c>
      <c r="I11" s="7">
        <v>1</v>
      </c>
      <c r="J11" s="7">
        <v>0.625</v>
      </c>
      <c r="K11" s="7">
        <v>0.769230769230769</v>
      </c>
      <c r="L11" s="7">
        <v>0.6</v>
      </c>
      <c r="M11" s="7">
        <v>0.4</v>
      </c>
      <c r="N11" s="7">
        <v>0.7</v>
      </c>
    </row>
    <row r="12" spans="1:14">
      <c r="A12" s="6">
        <v>75</v>
      </c>
      <c r="B12" s="7">
        <v>75</v>
      </c>
      <c r="C12" s="7">
        <v>0.550477266311646</v>
      </c>
      <c r="D12" s="7">
        <v>0.0850745439529419</v>
      </c>
      <c r="E12" s="7">
        <v>10</v>
      </c>
      <c r="F12" s="7">
        <v>6</v>
      </c>
      <c r="G12" s="7">
        <v>0</v>
      </c>
      <c r="H12" s="7">
        <v>4</v>
      </c>
      <c r="I12" s="7">
        <v>1</v>
      </c>
      <c r="J12" s="7">
        <v>0.625</v>
      </c>
      <c r="K12" s="7">
        <v>0.769230769230769</v>
      </c>
      <c r="L12" s="7">
        <v>0.6</v>
      </c>
      <c r="M12" s="7">
        <v>0.4</v>
      </c>
      <c r="N12" s="7">
        <v>0.7</v>
      </c>
    </row>
    <row r="13" spans="1:14">
      <c r="A13" s="6">
        <v>73</v>
      </c>
      <c r="B13" s="7">
        <v>73</v>
      </c>
      <c r="C13" s="7">
        <v>0.548654079437256</v>
      </c>
      <c r="D13" s="7">
        <v>0.0963666439056396</v>
      </c>
      <c r="E13" s="7">
        <v>10</v>
      </c>
      <c r="F13" s="7">
        <v>3</v>
      </c>
      <c r="G13" s="7">
        <v>0</v>
      </c>
      <c r="H13" s="7">
        <v>7</v>
      </c>
      <c r="I13" s="7">
        <v>1</v>
      </c>
      <c r="J13" s="7">
        <v>0.769230769230769</v>
      </c>
      <c r="K13" s="7">
        <v>0.869565217391304</v>
      </c>
      <c r="L13" s="7">
        <v>0.3</v>
      </c>
      <c r="M13" s="7">
        <v>0.7</v>
      </c>
      <c r="N13" s="7">
        <v>0.85</v>
      </c>
    </row>
    <row r="14" spans="1:14">
      <c r="A14" s="6">
        <v>61</v>
      </c>
      <c r="B14" s="7">
        <v>61</v>
      </c>
      <c r="C14" s="7">
        <v>0.539327621459961</v>
      </c>
      <c r="D14" s="7">
        <v>0.0835833549499512</v>
      </c>
      <c r="E14" s="7">
        <v>10</v>
      </c>
      <c r="F14" s="7">
        <v>9</v>
      </c>
      <c r="G14" s="7">
        <v>0</v>
      </c>
      <c r="H14" s="7">
        <v>1</v>
      </c>
      <c r="I14" s="7">
        <v>1</v>
      </c>
      <c r="J14" s="7">
        <v>0.526315789473684</v>
      </c>
      <c r="K14" s="7">
        <v>0.689655172413793</v>
      </c>
      <c r="L14" s="7">
        <v>0.9</v>
      </c>
      <c r="M14" s="7">
        <v>0.1</v>
      </c>
      <c r="N14" s="7">
        <v>0.55</v>
      </c>
    </row>
    <row r="15" spans="1:14">
      <c r="A15" s="6">
        <v>50</v>
      </c>
      <c r="B15" s="7">
        <v>50</v>
      </c>
      <c r="C15" s="7">
        <v>0.595445394515991</v>
      </c>
      <c r="D15" s="7">
        <v>0.0854651927947998</v>
      </c>
      <c r="E15" s="7">
        <v>10</v>
      </c>
      <c r="F15" s="7">
        <v>5</v>
      </c>
      <c r="G15" s="7">
        <v>0</v>
      </c>
      <c r="H15" s="7">
        <v>5</v>
      </c>
      <c r="I15" s="7">
        <v>1</v>
      </c>
      <c r="J15" s="7">
        <v>0.666666666666667</v>
      </c>
      <c r="K15" s="7">
        <v>0.8</v>
      </c>
      <c r="L15" s="7">
        <v>0.5</v>
      </c>
      <c r="M15" s="7">
        <v>0.5</v>
      </c>
      <c r="N15" s="7">
        <v>0.75</v>
      </c>
    </row>
    <row r="16" customFormat="1" spans="1:14">
      <c r="A16" s="6">
        <v>82</v>
      </c>
      <c r="B16" s="7">
        <v>82</v>
      </c>
      <c r="C16" s="7">
        <v>0.690748572349548</v>
      </c>
      <c r="D16" s="7">
        <v>0.116026639938355</v>
      </c>
      <c r="E16" s="7">
        <v>10</v>
      </c>
      <c r="F16" s="7">
        <v>3</v>
      </c>
      <c r="G16" s="7">
        <v>0</v>
      </c>
      <c r="H16" s="7">
        <v>7</v>
      </c>
      <c r="I16" s="7">
        <v>1</v>
      </c>
      <c r="J16" s="7">
        <v>0.769230769230769</v>
      </c>
      <c r="K16" s="7">
        <v>0.869565217391304</v>
      </c>
      <c r="L16" s="7">
        <v>0.3</v>
      </c>
      <c r="M16" s="7">
        <v>0.7</v>
      </c>
      <c r="N16" s="7">
        <v>0.85</v>
      </c>
    </row>
    <row r="17" spans="1:14">
      <c r="A17" s="6">
        <v>91</v>
      </c>
      <c r="B17" s="7">
        <v>91</v>
      </c>
      <c r="C17" s="7">
        <v>0.553886651992798</v>
      </c>
      <c r="D17" s="7">
        <v>0.0149658918380737</v>
      </c>
      <c r="E17" s="7">
        <v>10</v>
      </c>
      <c r="F17" s="7">
        <v>6</v>
      </c>
      <c r="G17" s="7">
        <v>0</v>
      </c>
      <c r="H17" s="7">
        <v>4</v>
      </c>
      <c r="I17" s="7">
        <v>1</v>
      </c>
      <c r="J17" s="7">
        <v>0.625</v>
      </c>
      <c r="K17" s="7">
        <v>0.769230769230769</v>
      </c>
      <c r="L17" s="7">
        <v>0.6</v>
      </c>
      <c r="M17" s="7">
        <v>0.4</v>
      </c>
      <c r="N17" s="7">
        <v>0.7</v>
      </c>
    </row>
    <row r="18" spans="1:14">
      <c r="A18" s="6">
        <v>21</v>
      </c>
      <c r="B18" s="7">
        <v>21</v>
      </c>
      <c r="C18" s="7">
        <v>0.58139967918396</v>
      </c>
      <c r="D18" s="7">
        <v>0.0861740112304687</v>
      </c>
      <c r="E18" s="7">
        <v>10</v>
      </c>
      <c r="F18" s="7">
        <v>2</v>
      </c>
      <c r="G18" s="7">
        <v>0</v>
      </c>
      <c r="H18" s="7">
        <v>8</v>
      </c>
      <c r="I18" s="7">
        <v>1</v>
      </c>
      <c r="J18" s="7">
        <v>0.833333333333333</v>
      </c>
      <c r="K18" s="7">
        <v>0.909090909090909</v>
      </c>
      <c r="L18" s="7">
        <v>0.2</v>
      </c>
      <c r="M18" s="7">
        <v>0.8</v>
      </c>
      <c r="N18" s="7">
        <v>0.9</v>
      </c>
    </row>
    <row r="19" spans="1:14">
      <c r="A19" s="6">
        <v>35</v>
      </c>
      <c r="B19" s="7">
        <v>35</v>
      </c>
      <c r="C19" s="7">
        <v>0.560801029205322</v>
      </c>
      <c r="D19" s="7">
        <v>0.0492334365844727</v>
      </c>
      <c r="E19" s="7">
        <v>10</v>
      </c>
      <c r="F19" s="7">
        <v>5</v>
      </c>
      <c r="G19" s="7">
        <v>0</v>
      </c>
      <c r="H19" s="7">
        <v>5</v>
      </c>
      <c r="I19" s="7">
        <v>1</v>
      </c>
      <c r="J19" s="7">
        <v>0.666666666666667</v>
      </c>
      <c r="K19" s="7">
        <v>0.8</v>
      </c>
      <c r="L19" s="7">
        <v>0.5</v>
      </c>
      <c r="M19" s="7">
        <v>0.5</v>
      </c>
      <c r="N19" s="7">
        <v>0.75</v>
      </c>
    </row>
    <row r="20" spans="1:14">
      <c r="A20" s="6">
        <v>64</v>
      </c>
      <c r="B20" s="7">
        <v>64</v>
      </c>
      <c r="C20" s="7">
        <v>0.566197633743286</v>
      </c>
      <c r="D20" s="7">
        <v>0.0217735767364502</v>
      </c>
      <c r="E20" s="7">
        <v>10</v>
      </c>
      <c r="F20" s="7">
        <v>6</v>
      </c>
      <c r="G20" s="7">
        <v>0</v>
      </c>
      <c r="H20" s="7">
        <v>4</v>
      </c>
      <c r="I20" s="7">
        <v>1</v>
      </c>
      <c r="J20" s="7">
        <v>0.625</v>
      </c>
      <c r="K20" s="7">
        <v>0.769230769230769</v>
      </c>
      <c r="L20" s="7">
        <v>0.6</v>
      </c>
      <c r="M20" s="7">
        <v>0.4</v>
      </c>
      <c r="N20" s="7">
        <v>0.7</v>
      </c>
    </row>
    <row r="21" spans="1:14">
      <c r="A21" s="6">
        <v>49</v>
      </c>
      <c r="B21" s="7">
        <v>49</v>
      </c>
      <c r="C21" s="7">
        <v>0.783710598945618</v>
      </c>
      <c r="D21" s="7">
        <v>0.189907193183899</v>
      </c>
      <c r="E21" s="7">
        <v>10</v>
      </c>
      <c r="F21" s="7">
        <v>6</v>
      </c>
      <c r="G21" s="7">
        <v>0</v>
      </c>
      <c r="H21" s="7">
        <v>4</v>
      </c>
      <c r="I21" s="7">
        <v>1</v>
      </c>
      <c r="J21" s="7">
        <v>0.625</v>
      </c>
      <c r="K21" s="7">
        <v>0.769230769230769</v>
      </c>
      <c r="L21" s="7">
        <v>0.6</v>
      </c>
      <c r="M21" s="7">
        <v>0.4</v>
      </c>
      <c r="N21" s="7">
        <v>0.7</v>
      </c>
    </row>
    <row r="22" spans="1:14">
      <c r="A22" s="6">
        <v>28</v>
      </c>
      <c r="B22" s="7">
        <v>28</v>
      </c>
      <c r="C22" s="7">
        <v>0.567909240722656</v>
      </c>
      <c r="D22" s="7">
        <v>0.0131438970565796</v>
      </c>
      <c r="E22" s="7">
        <v>10</v>
      </c>
      <c r="F22" s="7">
        <v>6</v>
      </c>
      <c r="G22" s="7">
        <v>0</v>
      </c>
      <c r="H22" s="7">
        <v>4</v>
      </c>
      <c r="I22" s="7">
        <v>1</v>
      </c>
      <c r="J22" s="7">
        <v>0.625</v>
      </c>
      <c r="K22" s="7">
        <v>0.769230769230769</v>
      </c>
      <c r="L22" s="7">
        <v>0.6</v>
      </c>
      <c r="M22" s="7">
        <v>0.4</v>
      </c>
      <c r="N22" s="7">
        <v>0.7</v>
      </c>
    </row>
    <row r="23" spans="1:14">
      <c r="A23" s="6">
        <v>52</v>
      </c>
      <c r="B23" s="7">
        <v>52</v>
      </c>
      <c r="C23" s="7">
        <v>0.76999843120575</v>
      </c>
      <c r="D23" s="7">
        <v>0.212963461875915</v>
      </c>
      <c r="E23" s="7">
        <v>10</v>
      </c>
      <c r="F23" s="7">
        <v>6</v>
      </c>
      <c r="G23" s="7">
        <v>0</v>
      </c>
      <c r="H23" s="7">
        <v>4</v>
      </c>
      <c r="I23" s="7">
        <v>1</v>
      </c>
      <c r="J23" s="7">
        <v>0.625</v>
      </c>
      <c r="K23" s="7">
        <v>0.769230769230769</v>
      </c>
      <c r="L23" s="7">
        <v>0.6</v>
      </c>
      <c r="M23" s="7">
        <v>0.4</v>
      </c>
      <c r="N23" s="7">
        <v>0.7</v>
      </c>
    </row>
    <row r="24" spans="1:14">
      <c r="A24" s="6">
        <v>51</v>
      </c>
      <c r="B24" s="7">
        <v>51</v>
      </c>
      <c r="C24" s="7">
        <v>0.744209051132202</v>
      </c>
      <c r="D24" s="7">
        <v>0.144469022750854</v>
      </c>
      <c r="E24" s="7">
        <v>10</v>
      </c>
      <c r="F24" s="7">
        <v>6</v>
      </c>
      <c r="G24" s="7">
        <v>0</v>
      </c>
      <c r="H24" s="7">
        <v>4</v>
      </c>
      <c r="I24" s="7">
        <v>1</v>
      </c>
      <c r="J24" s="7">
        <v>0.625</v>
      </c>
      <c r="K24" s="7">
        <v>0.769230769230769</v>
      </c>
      <c r="L24" s="7">
        <v>0.6</v>
      </c>
      <c r="M24" s="7">
        <v>0.4</v>
      </c>
      <c r="N24" s="7">
        <v>0.7</v>
      </c>
    </row>
    <row r="25" spans="1:14">
      <c r="A25" s="6">
        <v>97</v>
      </c>
      <c r="B25" s="7">
        <v>97</v>
      </c>
      <c r="C25" s="7">
        <v>0.535357475280762</v>
      </c>
      <c r="D25" s="7">
        <v>0.0481466054916382</v>
      </c>
      <c r="E25" s="7">
        <v>10</v>
      </c>
      <c r="F25" s="7">
        <v>7</v>
      </c>
      <c r="G25" s="7">
        <v>0</v>
      </c>
      <c r="H25" s="7">
        <v>3</v>
      </c>
      <c r="I25" s="7">
        <v>1</v>
      </c>
      <c r="J25" s="7">
        <v>0.588235294117647</v>
      </c>
      <c r="K25" s="7">
        <v>0.740740740740741</v>
      </c>
      <c r="L25" s="7">
        <v>0.7</v>
      </c>
      <c r="M25" s="7">
        <v>0.3</v>
      </c>
      <c r="N25" s="7">
        <v>0.65</v>
      </c>
    </row>
    <row r="26" spans="3:14">
      <c r="C26" s="5">
        <f>AVERAGE(C2:C25)</f>
        <v>0.572421967983246</v>
      </c>
      <c r="D26" s="5">
        <f>AVERAGE(D2:D25)</f>
        <v>0.0940977533658345</v>
      </c>
      <c r="J26" s="5">
        <f>AVERAGE(J2:J25)</f>
        <v>0.651707964449837</v>
      </c>
      <c r="K26" s="5">
        <f>AVERAGE(K2:K25)</f>
        <v>0.786597798198248</v>
      </c>
      <c r="L26" s="5">
        <f>AVERAGE(L2:L25)</f>
        <v>0.554166666666667</v>
      </c>
      <c r="M26" s="5">
        <f>AVERAGE(M2:M25)</f>
        <v>0.445833333333333</v>
      </c>
      <c r="N26" s="5">
        <f>AVERAGE(N2:N25)</f>
        <v>0.722916666666667</v>
      </c>
    </row>
    <row r="27" spans="12:13">
      <c r="L27" s="5">
        <f>AVERAGE(L3:L26)</f>
        <v>0.556423611111111</v>
      </c>
      <c r="M27" s="5">
        <f>AVERAGE(M3:M26)</f>
        <v>0.443576388888889</v>
      </c>
    </row>
    <row r="28" spans="3:9">
      <c r="C28" s="12" t="s">
        <v>13</v>
      </c>
      <c r="D28" s="5" t="s">
        <v>14</v>
      </c>
      <c r="E28" s="5" t="s">
        <v>96</v>
      </c>
      <c r="F28" s="5" t="s">
        <v>97</v>
      </c>
      <c r="G28" s="13" t="s">
        <v>26</v>
      </c>
      <c r="H28" s="14"/>
      <c r="I28" s="14"/>
    </row>
    <row r="29" spans="3:10">
      <c r="C29" s="5" t="s">
        <v>15</v>
      </c>
      <c r="D29" s="5">
        <f>COUNTIF(C2:C25,"&lt;0.46")-COUNTIF(C2:C25,"&lt;0.385")</f>
        <v>3</v>
      </c>
      <c r="E29" s="5">
        <v>5</v>
      </c>
      <c r="G29" s="15"/>
      <c r="H29" s="14"/>
      <c r="I29" s="14"/>
      <c r="J29" s="14"/>
    </row>
    <row r="30" spans="3:10">
      <c r="C30" s="5" t="s">
        <v>16</v>
      </c>
      <c r="D30" s="5">
        <f>COUNTIF(C2:C25,"&lt;0.535")-COUNTIF(C2:C25,"&lt;0.46")</f>
        <v>2</v>
      </c>
      <c r="E30" s="5"/>
      <c r="G30" s="15">
        <v>0.04</v>
      </c>
      <c r="H30" s="14">
        <v>-20</v>
      </c>
      <c r="I30" s="14">
        <v>480</v>
      </c>
      <c r="J30" s="14">
        <v>24</v>
      </c>
    </row>
    <row r="31" s="3" customFormat="1" spans="3:10">
      <c r="C31" s="16" t="s">
        <v>17</v>
      </c>
      <c r="D31" s="16">
        <f>COUNTIF(C2:C25,"&lt;0.61")-COUNTIF(C2:C25,"&lt;0.535")</f>
        <v>14</v>
      </c>
      <c r="E31" s="16">
        <v>20</v>
      </c>
      <c r="F31" s="16">
        <v>2</v>
      </c>
      <c r="G31" s="15">
        <v>0.08</v>
      </c>
      <c r="H31" s="14">
        <v>-40</v>
      </c>
      <c r="I31" s="14">
        <v>460</v>
      </c>
      <c r="J31" s="14">
        <v>23</v>
      </c>
    </row>
    <row r="32" spans="3:10">
      <c r="C32" s="5" t="s">
        <v>18</v>
      </c>
      <c r="D32" s="5">
        <f>COUNTIF(C2:C25,"&lt;0.685")-COUNTIF(C2:C25,"&lt;0.61")</f>
        <v>1</v>
      </c>
      <c r="E32" s="5"/>
      <c r="F32" s="5">
        <v>5</v>
      </c>
      <c r="G32" s="15">
        <v>0.12</v>
      </c>
      <c r="H32" s="14">
        <v>-60</v>
      </c>
      <c r="I32" s="14">
        <v>440</v>
      </c>
      <c r="J32" s="14">
        <v>22</v>
      </c>
    </row>
    <row r="33" s="4" customFormat="1" spans="3:10">
      <c r="C33" s="17" t="s">
        <v>19</v>
      </c>
      <c r="D33" s="17">
        <f>COUNTIF(C2:C25,"&lt;0.76")-COUNTIF(C2:C25,"&lt;0.685")</f>
        <v>2</v>
      </c>
      <c r="E33" s="17"/>
      <c r="F33" s="17">
        <v>7</v>
      </c>
      <c r="G33" s="15">
        <v>0.16</v>
      </c>
      <c r="H33" s="18">
        <v>-80</v>
      </c>
      <c r="I33" s="18">
        <v>420</v>
      </c>
      <c r="J33" s="14">
        <v>21</v>
      </c>
    </row>
    <row r="34" spans="3:6">
      <c r="C34" s="5" t="s">
        <v>20</v>
      </c>
      <c r="D34" s="5">
        <f>COUNTIF(C2:C25,"&lt;0.835")-COUNTIF(C2:C25,"&lt;0.76")</f>
        <v>2</v>
      </c>
      <c r="E34" s="5"/>
      <c r="F34" s="5">
        <v>5</v>
      </c>
    </row>
    <row r="35" s="3" customFormat="1" spans="3:6">
      <c r="C35" s="16" t="s">
        <v>21</v>
      </c>
      <c r="D35" s="16">
        <f>COUNTIF(C2:C25,"&lt;0.91")-COUNTIF(C2:C25,"&lt;0.835")</f>
        <v>0</v>
      </c>
      <c r="E35" s="16"/>
      <c r="F35" s="16">
        <v>2</v>
      </c>
    </row>
    <row r="36" spans="3:5">
      <c r="C36" s="5" t="s">
        <v>22</v>
      </c>
      <c r="D36" s="5">
        <f>COUNTIF(C2:C25,"&lt;0.985")-COUNTIF(C2:C25,"&lt;0.91")</f>
        <v>0</v>
      </c>
      <c r="E36" s="5"/>
    </row>
    <row r="37" spans="3:5">
      <c r="C37" s="5" t="s">
        <v>23</v>
      </c>
      <c r="D37" s="5">
        <f>COUNTIF(C2:C25,"&lt;1.06")-COUNTIF(C2:C25,"&lt;0.985")</f>
        <v>0</v>
      </c>
      <c r="E37" s="5"/>
    </row>
    <row r="38" spans="3:5">
      <c r="C38" s="5" t="s">
        <v>24</v>
      </c>
      <c r="D38" s="5">
        <f>COUNTIF(C2:C25,"&lt;1.135")-COUNTIF(C2:C25,"&lt;1.06")</f>
        <v>0</v>
      </c>
      <c r="E38" s="5"/>
    </row>
    <row r="39" spans="3:5">
      <c r="C39" s="5" t="s">
        <v>25</v>
      </c>
      <c r="D39" s="5">
        <f>COUNTIF(C2:C25,"&lt;1.21")-COUNTIF(C2:C25,"&lt;1.135")</f>
        <v>0</v>
      </c>
      <c r="E39" s="5"/>
    </row>
    <row r="40" spans="7:8">
      <c r="G40" s="5">
        <v>0.57</v>
      </c>
      <c r="H40" s="5">
        <v>0.041</v>
      </c>
    </row>
    <row r="41" spans="7:8">
      <c r="G41" s="5">
        <v>0.725</v>
      </c>
      <c r="H41" s="5">
        <v>0.076</v>
      </c>
    </row>
    <row r="42" spans="7:8">
      <c r="G42" s="5">
        <v>0.801</v>
      </c>
      <c r="H42" s="5">
        <v>0.094</v>
      </c>
    </row>
  </sheetData>
  <pageMargins left="0.75" right="0.75" top="1" bottom="1" header="0.5" footer="0.5"/>
  <headerFooter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1"/>
  <sheetViews>
    <sheetView topLeftCell="A4" workbookViewId="0">
      <selection activeCell="A21" sqref="$A21:$XFD21"/>
    </sheetView>
  </sheetViews>
  <sheetFormatPr defaultColWidth="9" defaultRowHeight="13.5"/>
  <cols>
    <col min="3" max="4" width="18.75" customWidth="1"/>
    <col min="5" max="6" width="15" customWidth="1"/>
    <col min="10" max="11" width="12.625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="14" customFormat="1" spans="1:14">
      <c r="A2" s="19">
        <v>70</v>
      </c>
      <c r="B2" s="20">
        <v>70</v>
      </c>
      <c r="C2" s="20">
        <v>0.448178768157959</v>
      </c>
      <c r="D2" s="20">
        <v>0.033928632736206</v>
      </c>
      <c r="E2" s="20">
        <v>10</v>
      </c>
      <c r="F2" s="20">
        <v>5</v>
      </c>
      <c r="G2" s="20">
        <v>0</v>
      </c>
      <c r="H2" s="20">
        <v>5</v>
      </c>
      <c r="I2" s="20">
        <v>1</v>
      </c>
      <c r="J2" s="20">
        <v>0.666666666666667</v>
      </c>
      <c r="K2" s="20">
        <v>0.8</v>
      </c>
      <c r="L2" s="20">
        <v>0.5</v>
      </c>
      <c r="M2" s="20">
        <v>0.5</v>
      </c>
      <c r="N2" s="20">
        <v>0.75</v>
      </c>
    </row>
    <row r="3" s="14" customFormat="1" spans="1:14">
      <c r="A3" s="19">
        <v>8</v>
      </c>
      <c r="B3" s="20">
        <v>8</v>
      </c>
      <c r="C3" s="20">
        <v>0.465441465377808</v>
      </c>
      <c r="D3" s="20">
        <v>0.0322824716567993</v>
      </c>
      <c r="E3" s="20">
        <v>10</v>
      </c>
      <c r="F3" s="20">
        <v>6</v>
      </c>
      <c r="G3" s="20">
        <v>0</v>
      </c>
      <c r="H3" s="20">
        <v>4</v>
      </c>
      <c r="I3" s="20">
        <v>1</v>
      </c>
      <c r="J3" s="20">
        <v>0.625</v>
      </c>
      <c r="K3" s="20">
        <v>0.769230769230769</v>
      </c>
      <c r="L3" s="20">
        <v>0.6</v>
      </c>
      <c r="M3" s="20">
        <v>0.4</v>
      </c>
      <c r="N3" s="20">
        <v>0.7</v>
      </c>
    </row>
    <row r="4" s="14" customFormat="1" spans="1:14">
      <c r="A4" s="19">
        <v>24</v>
      </c>
      <c r="B4" s="20">
        <v>24</v>
      </c>
      <c r="C4" s="20">
        <v>0.466872215270996</v>
      </c>
      <c r="D4" s="20">
        <v>0.0282845497131348</v>
      </c>
      <c r="E4" s="20">
        <v>10</v>
      </c>
      <c r="F4" s="20">
        <v>8</v>
      </c>
      <c r="G4" s="20">
        <v>0</v>
      </c>
      <c r="H4" s="20">
        <v>2</v>
      </c>
      <c r="I4" s="20">
        <v>1</v>
      </c>
      <c r="J4" s="20">
        <v>0.555555555555556</v>
      </c>
      <c r="K4" s="20">
        <v>0.714285714285714</v>
      </c>
      <c r="L4" s="20">
        <v>0.8</v>
      </c>
      <c r="M4" s="20">
        <v>0.2</v>
      </c>
      <c r="N4" s="20">
        <v>0.6</v>
      </c>
    </row>
    <row r="5" customFormat="1" spans="1:14">
      <c r="A5" s="6">
        <v>0</v>
      </c>
      <c r="B5" s="5">
        <v>0</v>
      </c>
      <c r="C5" s="5">
        <v>0.385983467102051</v>
      </c>
      <c r="D5" s="5">
        <v>0.400498867034912</v>
      </c>
      <c r="E5" s="5">
        <v>10</v>
      </c>
      <c r="F5" s="5">
        <v>4</v>
      </c>
      <c r="G5" s="5">
        <v>0</v>
      </c>
      <c r="H5" s="5">
        <v>6</v>
      </c>
      <c r="I5" s="5">
        <v>1</v>
      </c>
      <c r="J5" s="5">
        <v>0.714285714285714</v>
      </c>
      <c r="K5" s="5">
        <v>0.833333333333333</v>
      </c>
      <c r="L5" s="5">
        <v>0.4</v>
      </c>
      <c r="M5" s="5">
        <v>0.6</v>
      </c>
      <c r="N5" s="5">
        <v>0.8</v>
      </c>
    </row>
    <row r="6" s="1" customFormat="1" spans="1:14">
      <c r="A6" s="8">
        <v>87</v>
      </c>
      <c r="B6" s="9">
        <v>87</v>
      </c>
      <c r="C6" s="9">
        <v>0.426350593566894</v>
      </c>
      <c r="D6" s="9">
        <v>0.0639957189559937</v>
      </c>
      <c r="E6" s="9">
        <v>10</v>
      </c>
      <c r="F6" s="9">
        <v>7</v>
      </c>
      <c r="G6" s="9">
        <v>0</v>
      </c>
      <c r="H6" s="9">
        <v>3</v>
      </c>
      <c r="I6" s="9">
        <v>1</v>
      </c>
      <c r="J6" s="9">
        <v>0.588235294117647</v>
      </c>
      <c r="K6" s="9">
        <v>0.740740740740741</v>
      </c>
      <c r="L6" s="9">
        <v>0.7</v>
      </c>
      <c r="M6" s="9">
        <v>0.3</v>
      </c>
      <c r="N6" s="9">
        <v>0.65</v>
      </c>
    </row>
    <row r="7" spans="1:14">
      <c r="A7" s="6">
        <v>86</v>
      </c>
      <c r="B7" s="7">
        <v>86</v>
      </c>
      <c r="C7" s="7">
        <v>0.676200747489929</v>
      </c>
      <c r="D7" s="7">
        <v>0.147956132888794</v>
      </c>
      <c r="E7" s="7">
        <v>10</v>
      </c>
      <c r="F7" s="7">
        <v>6</v>
      </c>
      <c r="G7" s="7">
        <v>0</v>
      </c>
      <c r="H7" s="7">
        <v>4</v>
      </c>
      <c r="I7" s="7">
        <v>1</v>
      </c>
      <c r="J7" s="7">
        <v>0.625</v>
      </c>
      <c r="K7" s="7">
        <v>0.769230769230769</v>
      </c>
      <c r="L7" s="7">
        <v>0.6</v>
      </c>
      <c r="M7" s="7">
        <v>0.4</v>
      </c>
      <c r="N7" s="7">
        <v>0.7</v>
      </c>
    </row>
    <row r="8" spans="1:14">
      <c r="A8" s="6">
        <v>39</v>
      </c>
      <c r="B8" s="7">
        <v>39</v>
      </c>
      <c r="C8" s="7">
        <v>0.573268890380859</v>
      </c>
      <c r="D8" s="7">
        <v>0.126465439796448</v>
      </c>
      <c r="E8" s="7">
        <v>10</v>
      </c>
      <c r="F8" s="7">
        <v>6</v>
      </c>
      <c r="G8" s="7">
        <v>0</v>
      </c>
      <c r="H8" s="7">
        <v>4</v>
      </c>
      <c r="I8" s="7">
        <v>1</v>
      </c>
      <c r="J8" s="7">
        <v>0.625</v>
      </c>
      <c r="K8" s="7">
        <v>0.769230769230769</v>
      </c>
      <c r="L8" s="7">
        <v>0.6</v>
      </c>
      <c r="M8" s="7">
        <v>0.4</v>
      </c>
      <c r="N8" s="7">
        <v>0.7</v>
      </c>
    </row>
    <row r="9" spans="1:14">
      <c r="A9" s="6">
        <v>97</v>
      </c>
      <c r="B9" s="7">
        <v>97</v>
      </c>
      <c r="C9" s="7">
        <v>0.535357475280762</v>
      </c>
      <c r="D9" s="7">
        <v>0.0481466054916382</v>
      </c>
      <c r="E9" s="7">
        <v>10</v>
      </c>
      <c r="F9" s="7">
        <v>7</v>
      </c>
      <c r="G9" s="7">
        <v>0</v>
      </c>
      <c r="H9" s="7">
        <v>3</v>
      </c>
      <c r="I9" s="7">
        <v>1</v>
      </c>
      <c r="J9" s="7">
        <v>0.588235294117647</v>
      </c>
      <c r="K9" s="7">
        <v>0.740740740740741</v>
      </c>
      <c r="L9" s="7">
        <v>0.7</v>
      </c>
      <c r="M9" s="7">
        <v>0.3</v>
      </c>
      <c r="N9" s="7">
        <v>0.65</v>
      </c>
    </row>
    <row r="10" spans="1:14">
      <c r="A10" s="6">
        <v>69</v>
      </c>
      <c r="B10" s="7">
        <v>69</v>
      </c>
      <c r="C10" s="7">
        <v>0.590951204299927</v>
      </c>
      <c r="D10" s="7">
        <v>0.0433201789855957</v>
      </c>
      <c r="E10" s="7">
        <v>10</v>
      </c>
      <c r="F10" s="7">
        <v>6</v>
      </c>
      <c r="G10" s="7">
        <v>0</v>
      </c>
      <c r="H10" s="7">
        <v>4</v>
      </c>
      <c r="I10" s="7">
        <v>1</v>
      </c>
      <c r="J10" s="7">
        <v>0.625</v>
      </c>
      <c r="K10" s="7">
        <v>0.769230769230769</v>
      </c>
      <c r="L10" s="7">
        <v>0.6</v>
      </c>
      <c r="M10" s="7">
        <v>0.4</v>
      </c>
      <c r="N10" s="7">
        <v>0.7</v>
      </c>
    </row>
    <row r="11" spans="1:14">
      <c r="A11" s="6">
        <v>75</v>
      </c>
      <c r="B11" s="7">
        <v>75</v>
      </c>
      <c r="C11" s="7">
        <v>0.550477266311646</v>
      </c>
      <c r="D11" s="7">
        <v>0.0850745439529419</v>
      </c>
      <c r="E11" s="7">
        <v>10</v>
      </c>
      <c r="F11" s="7">
        <v>6</v>
      </c>
      <c r="G11" s="7">
        <v>0</v>
      </c>
      <c r="H11" s="7">
        <v>4</v>
      </c>
      <c r="I11" s="7">
        <v>1</v>
      </c>
      <c r="J11" s="7">
        <v>0.625</v>
      </c>
      <c r="K11" s="7">
        <v>0.769230769230769</v>
      </c>
      <c r="L11" s="7">
        <v>0.6</v>
      </c>
      <c r="M11" s="7">
        <v>0.4</v>
      </c>
      <c r="N11" s="7">
        <v>0.7</v>
      </c>
    </row>
    <row r="12" spans="1:14">
      <c r="A12" s="6">
        <v>73</v>
      </c>
      <c r="B12" s="7">
        <v>73</v>
      </c>
      <c r="C12" s="7">
        <v>0.548654079437256</v>
      </c>
      <c r="D12" s="7">
        <v>0.0963666439056396</v>
      </c>
      <c r="E12" s="7">
        <v>10</v>
      </c>
      <c r="F12" s="7">
        <v>3</v>
      </c>
      <c r="G12" s="7">
        <v>0</v>
      </c>
      <c r="H12" s="7">
        <v>7</v>
      </c>
      <c r="I12" s="7">
        <v>1</v>
      </c>
      <c r="J12" s="7">
        <v>0.769230769230769</v>
      </c>
      <c r="K12" s="7">
        <v>0.869565217391304</v>
      </c>
      <c r="L12" s="7">
        <v>0.3</v>
      </c>
      <c r="M12" s="7">
        <v>0.7</v>
      </c>
      <c r="N12" s="7">
        <v>0.85</v>
      </c>
    </row>
    <row r="13" spans="1:14">
      <c r="A13" s="6">
        <v>61</v>
      </c>
      <c r="B13" s="7">
        <v>61</v>
      </c>
      <c r="C13" s="7">
        <v>0.539327621459961</v>
      </c>
      <c r="D13" s="7">
        <v>0.0835833549499512</v>
      </c>
      <c r="E13" s="7">
        <v>10</v>
      </c>
      <c r="F13" s="7">
        <v>9</v>
      </c>
      <c r="G13" s="7">
        <v>0</v>
      </c>
      <c r="H13" s="7">
        <v>1</v>
      </c>
      <c r="I13" s="7">
        <v>1</v>
      </c>
      <c r="J13" s="7">
        <v>0.526315789473684</v>
      </c>
      <c r="K13" s="7">
        <v>0.689655172413793</v>
      </c>
      <c r="L13" s="7">
        <v>0.9</v>
      </c>
      <c r="M13" s="7">
        <v>0.1</v>
      </c>
      <c r="N13" s="7">
        <v>0.55</v>
      </c>
    </row>
    <row r="14" spans="1:14">
      <c r="A14" s="6">
        <v>50</v>
      </c>
      <c r="B14" s="7">
        <v>50</v>
      </c>
      <c r="C14" s="7">
        <v>0.595445394515991</v>
      </c>
      <c r="D14" s="7">
        <v>0.0854651927947998</v>
      </c>
      <c r="E14" s="7">
        <v>10</v>
      </c>
      <c r="F14" s="7">
        <v>5</v>
      </c>
      <c r="G14" s="7">
        <v>0</v>
      </c>
      <c r="H14" s="7">
        <v>5</v>
      </c>
      <c r="I14" s="7">
        <v>1</v>
      </c>
      <c r="J14" s="7">
        <v>0.666666666666667</v>
      </c>
      <c r="K14" s="7">
        <v>0.8</v>
      </c>
      <c r="L14" s="7">
        <v>0.5</v>
      </c>
      <c r="M14" s="7">
        <v>0.5</v>
      </c>
      <c r="N14" s="7">
        <v>0.75</v>
      </c>
    </row>
    <row r="15" customFormat="1" spans="1:14">
      <c r="A15" s="6">
        <v>82</v>
      </c>
      <c r="B15" s="7">
        <v>82</v>
      </c>
      <c r="C15" s="7">
        <v>0.690748572349548</v>
      </c>
      <c r="D15" s="7">
        <v>0.116026639938355</v>
      </c>
      <c r="E15" s="7">
        <v>10</v>
      </c>
      <c r="F15" s="7">
        <v>3</v>
      </c>
      <c r="G15" s="7">
        <v>0</v>
      </c>
      <c r="H15" s="7">
        <v>7</v>
      </c>
      <c r="I15" s="7">
        <v>1</v>
      </c>
      <c r="J15" s="7">
        <v>0.769230769230769</v>
      </c>
      <c r="K15" s="7">
        <v>0.869565217391304</v>
      </c>
      <c r="L15" s="7">
        <v>0.3</v>
      </c>
      <c r="M15" s="7">
        <v>0.7</v>
      </c>
      <c r="N15" s="7">
        <v>0.85</v>
      </c>
    </row>
    <row r="16" spans="1:14">
      <c r="A16" s="6">
        <v>91</v>
      </c>
      <c r="B16" s="7">
        <v>91</v>
      </c>
      <c r="C16" s="7">
        <v>0.553886651992798</v>
      </c>
      <c r="D16" s="7">
        <v>0.0149658918380737</v>
      </c>
      <c r="E16" s="7">
        <v>10</v>
      </c>
      <c r="F16" s="7">
        <v>6</v>
      </c>
      <c r="G16" s="7">
        <v>0</v>
      </c>
      <c r="H16" s="7">
        <v>4</v>
      </c>
      <c r="I16" s="7">
        <v>1</v>
      </c>
      <c r="J16" s="7">
        <v>0.625</v>
      </c>
      <c r="K16" s="7">
        <v>0.769230769230769</v>
      </c>
      <c r="L16" s="7">
        <v>0.6</v>
      </c>
      <c r="M16" s="7">
        <v>0.4</v>
      </c>
      <c r="N16" s="7">
        <v>0.7</v>
      </c>
    </row>
    <row r="17" spans="1:14">
      <c r="A17" s="6">
        <v>21</v>
      </c>
      <c r="B17" s="7">
        <v>21</v>
      </c>
      <c r="C17" s="7">
        <v>0.58139967918396</v>
      </c>
      <c r="D17" s="7">
        <v>0.0861740112304687</v>
      </c>
      <c r="E17" s="7">
        <v>10</v>
      </c>
      <c r="F17" s="7">
        <v>2</v>
      </c>
      <c r="G17" s="7">
        <v>0</v>
      </c>
      <c r="H17" s="7">
        <v>8</v>
      </c>
      <c r="I17" s="7">
        <v>1</v>
      </c>
      <c r="J17" s="7">
        <v>0.833333333333333</v>
      </c>
      <c r="K17" s="7">
        <v>0.909090909090909</v>
      </c>
      <c r="L17" s="7">
        <v>0.2</v>
      </c>
      <c r="M17" s="7">
        <v>0.8</v>
      </c>
      <c r="N17" s="7">
        <v>0.9</v>
      </c>
    </row>
    <row r="18" spans="1:14">
      <c r="A18" s="6">
        <v>35</v>
      </c>
      <c r="B18" s="7">
        <v>35</v>
      </c>
      <c r="C18" s="7">
        <v>0.560801029205322</v>
      </c>
      <c r="D18" s="7">
        <v>0.0492334365844727</v>
      </c>
      <c r="E18" s="7">
        <v>10</v>
      </c>
      <c r="F18" s="7">
        <v>5</v>
      </c>
      <c r="G18" s="7">
        <v>0</v>
      </c>
      <c r="H18" s="7">
        <v>5</v>
      </c>
      <c r="I18" s="7">
        <v>1</v>
      </c>
      <c r="J18" s="7">
        <v>0.666666666666667</v>
      </c>
      <c r="K18" s="7">
        <v>0.8</v>
      </c>
      <c r="L18" s="7">
        <v>0.5</v>
      </c>
      <c r="M18" s="7">
        <v>0.5</v>
      </c>
      <c r="N18" s="7">
        <v>0.75</v>
      </c>
    </row>
    <row r="19" spans="1:14">
      <c r="A19" s="6">
        <v>64</v>
      </c>
      <c r="B19" s="7">
        <v>64</v>
      </c>
      <c r="C19" s="7">
        <v>0.566197633743286</v>
      </c>
      <c r="D19" s="7">
        <v>0.0217735767364502</v>
      </c>
      <c r="E19" s="7">
        <v>10</v>
      </c>
      <c r="F19" s="7">
        <v>6</v>
      </c>
      <c r="G19" s="7">
        <v>0</v>
      </c>
      <c r="H19" s="7">
        <v>4</v>
      </c>
      <c r="I19" s="7">
        <v>1</v>
      </c>
      <c r="J19" s="7">
        <v>0.625</v>
      </c>
      <c r="K19" s="7">
        <v>0.769230769230769</v>
      </c>
      <c r="L19" s="7">
        <v>0.6</v>
      </c>
      <c r="M19" s="7">
        <v>0.4</v>
      </c>
      <c r="N19" s="7">
        <v>0.7</v>
      </c>
    </row>
    <row r="20" spans="1:14">
      <c r="A20" s="6">
        <v>49</v>
      </c>
      <c r="B20" s="7">
        <v>49</v>
      </c>
      <c r="C20" s="7">
        <v>0.783710598945618</v>
      </c>
      <c r="D20" s="7">
        <v>0.189907193183899</v>
      </c>
      <c r="E20" s="7">
        <v>10</v>
      </c>
      <c r="F20" s="7">
        <v>6</v>
      </c>
      <c r="G20" s="7">
        <v>0</v>
      </c>
      <c r="H20" s="7">
        <v>4</v>
      </c>
      <c r="I20" s="7">
        <v>1</v>
      </c>
      <c r="J20" s="7">
        <v>0.625</v>
      </c>
      <c r="K20" s="7">
        <v>0.769230769230769</v>
      </c>
      <c r="L20" s="7">
        <v>0.6</v>
      </c>
      <c r="M20" s="7">
        <v>0.4</v>
      </c>
      <c r="N20" s="7">
        <v>0.7</v>
      </c>
    </row>
    <row r="21" spans="1:14">
      <c r="A21" s="6">
        <v>28</v>
      </c>
      <c r="B21" s="7">
        <v>28</v>
      </c>
      <c r="C21" s="7">
        <v>0.567909240722656</v>
      </c>
      <c r="D21" s="7">
        <v>0.0131438970565796</v>
      </c>
      <c r="E21" s="7">
        <v>10</v>
      </c>
      <c r="F21" s="7">
        <v>6</v>
      </c>
      <c r="G21" s="7">
        <v>0</v>
      </c>
      <c r="H21" s="7">
        <v>4</v>
      </c>
      <c r="I21" s="7">
        <v>1</v>
      </c>
      <c r="J21" s="7">
        <v>0.625</v>
      </c>
      <c r="K21" s="7">
        <v>0.769230769230769</v>
      </c>
      <c r="L21" s="7">
        <v>0.6</v>
      </c>
      <c r="M21" s="7">
        <v>0.4</v>
      </c>
      <c r="N21" s="7">
        <v>0.7</v>
      </c>
    </row>
    <row r="22" spans="1:14">
      <c r="A22" s="6">
        <v>52</v>
      </c>
      <c r="B22" s="7">
        <v>52</v>
      </c>
      <c r="C22" s="7">
        <v>0.76999843120575</v>
      </c>
      <c r="D22" s="7">
        <v>0.212963461875915</v>
      </c>
      <c r="E22" s="7">
        <v>10</v>
      </c>
      <c r="F22" s="7">
        <v>6</v>
      </c>
      <c r="G22" s="7">
        <v>0</v>
      </c>
      <c r="H22" s="7">
        <v>4</v>
      </c>
      <c r="I22" s="7">
        <v>1</v>
      </c>
      <c r="J22" s="7">
        <v>0.625</v>
      </c>
      <c r="K22" s="7">
        <v>0.769230769230769</v>
      </c>
      <c r="L22" s="7">
        <v>0.6</v>
      </c>
      <c r="M22" s="7">
        <v>0.4</v>
      </c>
      <c r="N22" s="7">
        <v>0.7</v>
      </c>
    </row>
    <row r="23" spans="1:14">
      <c r="A23" s="6">
        <v>51</v>
      </c>
      <c r="B23" s="7">
        <v>51</v>
      </c>
      <c r="C23" s="7">
        <v>0.744209051132202</v>
      </c>
      <c r="D23" s="7">
        <v>0.144469022750854</v>
      </c>
      <c r="E23" s="7">
        <v>10</v>
      </c>
      <c r="F23" s="7">
        <v>6</v>
      </c>
      <c r="G23" s="7">
        <v>0</v>
      </c>
      <c r="H23" s="7">
        <v>4</v>
      </c>
      <c r="I23" s="7">
        <v>1</v>
      </c>
      <c r="J23" s="7">
        <v>0.625</v>
      </c>
      <c r="K23" s="7">
        <v>0.769230769230769</v>
      </c>
      <c r="L23" s="7">
        <v>0.6</v>
      </c>
      <c r="M23" s="7">
        <v>0.4</v>
      </c>
      <c r="N23" s="7">
        <v>0.7</v>
      </c>
    </row>
    <row r="24" spans="1:14">
      <c r="A24" s="6">
        <v>97</v>
      </c>
      <c r="B24" s="7">
        <v>97</v>
      </c>
      <c r="C24" s="7">
        <v>0.535357475280762</v>
      </c>
      <c r="D24" s="7">
        <v>0.0481466054916382</v>
      </c>
      <c r="E24" s="7">
        <v>10</v>
      </c>
      <c r="F24" s="7">
        <v>7</v>
      </c>
      <c r="G24" s="7">
        <v>0</v>
      </c>
      <c r="H24" s="7">
        <v>3</v>
      </c>
      <c r="I24" s="7">
        <v>1</v>
      </c>
      <c r="J24" s="7">
        <v>0.588235294117647</v>
      </c>
      <c r="K24" s="7">
        <v>0.740740740740741</v>
      </c>
      <c r="L24" s="7">
        <v>0.7</v>
      </c>
      <c r="M24" s="7">
        <v>0.3</v>
      </c>
      <c r="N24" s="7">
        <v>0.65</v>
      </c>
    </row>
    <row r="25" spans="3:14">
      <c r="C25" s="5">
        <f>AVERAGE(C2:C24)</f>
        <v>0.57203163271365</v>
      </c>
      <c r="D25" s="5">
        <f>AVERAGE(D2:D24)</f>
        <v>0.0944422638934591</v>
      </c>
      <c r="J25" s="5">
        <f>AVERAGE(J2:J24)</f>
        <v>0.64381120928099</v>
      </c>
      <c r="K25" s="5">
        <f>AVERAGE(K2:K24)</f>
        <v>0.781272010768132</v>
      </c>
      <c r="L25" s="5">
        <f>AVERAGE(L2:L24)</f>
        <v>0.569565217391304</v>
      </c>
      <c r="M25" s="5">
        <f>AVERAGE(M2:M24)</f>
        <v>0.430434782608696</v>
      </c>
      <c r="N25" s="5">
        <f>AVERAGE(N2:N24)</f>
        <v>0.715217391304348</v>
      </c>
    </row>
    <row r="26" spans="12:13">
      <c r="L26" s="5">
        <f>AVERAGE(L3:L25)</f>
        <v>0.572589792060491</v>
      </c>
      <c r="M26" s="5">
        <f>AVERAGE(M3:M25)</f>
        <v>0.427410207939509</v>
      </c>
    </row>
    <row r="27" spans="3:9">
      <c r="C27" s="12" t="s">
        <v>13</v>
      </c>
      <c r="D27" s="5" t="s">
        <v>14</v>
      </c>
      <c r="E27" s="5" t="s">
        <v>96</v>
      </c>
      <c r="F27" s="5" t="s">
        <v>97</v>
      </c>
      <c r="G27" s="13" t="s">
        <v>26</v>
      </c>
      <c r="H27" s="14"/>
      <c r="I27" s="14"/>
    </row>
    <row r="28" spans="3:10">
      <c r="C28" s="5" t="s">
        <v>15</v>
      </c>
      <c r="D28" s="5">
        <f>COUNTIF(C2:C24,"&lt;0.46")-COUNTIF(C2:C24,"&lt;0.385")</f>
        <v>3</v>
      </c>
      <c r="E28" s="5">
        <v>5</v>
      </c>
      <c r="G28" s="15"/>
      <c r="H28" s="14"/>
      <c r="I28" s="14"/>
      <c r="J28" s="14"/>
    </row>
    <row r="29" spans="3:10">
      <c r="C29" s="5" t="s">
        <v>16</v>
      </c>
      <c r="D29" s="5">
        <f>COUNTIF(C2:C24,"&lt;0.535")-COUNTIF(C2:C24,"&lt;0.46")</f>
        <v>2</v>
      </c>
      <c r="E29" s="5"/>
      <c r="G29" s="15">
        <v>0.04</v>
      </c>
      <c r="H29" s="14">
        <v>-20</v>
      </c>
      <c r="I29" s="14">
        <v>480</v>
      </c>
      <c r="J29" s="14">
        <v>24</v>
      </c>
    </row>
    <row r="30" s="3" customFormat="1" spans="3:10">
      <c r="C30" s="16" t="s">
        <v>17</v>
      </c>
      <c r="D30" s="16">
        <f>COUNTIF(C2:C24,"&lt;0.61")-COUNTIF(C2:C24,"&lt;0.535")</f>
        <v>13</v>
      </c>
      <c r="E30" s="16">
        <v>20</v>
      </c>
      <c r="F30" s="16">
        <v>2</v>
      </c>
      <c r="G30" s="15">
        <v>0.08</v>
      </c>
      <c r="H30" s="14">
        <v>-40</v>
      </c>
      <c r="I30" s="14">
        <v>460</v>
      </c>
      <c r="J30" s="14">
        <v>23</v>
      </c>
    </row>
    <row r="31" spans="3:10">
      <c r="C31" s="5" t="s">
        <v>18</v>
      </c>
      <c r="D31" s="5">
        <f>COUNTIF(C2:C24,"&lt;0.685")-COUNTIF(C2:C24,"&lt;0.61")</f>
        <v>1</v>
      </c>
      <c r="E31" s="5"/>
      <c r="F31" s="5">
        <v>5</v>
      </c>
      <c r="G31" s="15">
        <v>0.12</v>
      </c>
      <c r="H31" s="14">
        <v>-60</v>
      </c>
      <c r="I31" s="14">
        <v>440</v>
      </c>
      <c r="J31" s="14">
        <v>22</v>
      </c>
    </row>
    <row r="32" s="4" customFormat="1" spans="3:10">
      <c r="C32" s="17" t="s">
        <v>19</v>
      </c>
      <c r="D32" s="17">
        <f>COUNTIF(C2:C24,"&lt;0.76")-COUNTIF(C2:C24,"&lt;0.685")</f>
        <v>2</v>
      </c>
      <c r="E32" s="17"/>
      <c r="F32" s="17">
        <v>7</v>
      </c>
      <c r="G32" s="15">
        <v>0.16</v>
      </c>
      <c r="H32" s="18">
        <v>-80</v>
      </c>
      <c r="I32" s="18">
        <v>420</v>
      </c>
      <c r="J32" s="14">
        <v>21</v>
      </c>
    </row>
    <row r="33" spans="3:6">
      <c r="C33" s="5" t="s">
        <v>20</v>
      </c>
      <c r="D33" s="5">
        <f>COUNTIF(C2:C24,"&lt;0.835")-COUNTIF(C2:C24,"&lt;0.76")</f>
        <v>2</v>
      </c>
      <c r="E33" s="5"/>
      <c r="F33" s="5">
        <v>5</v>
      </c>
    </row>
    <row r="34" s="3" customFormat="1" spans="3:6">
      <c r="C34" s="16" t="s">
        <v>21</v>
      </c>
      <c r="D34" s="16">
        <f>COUNTIF(C2:C24,"&lt;0.91")-COUNTIF(C2:C24,"&lt;0.835")</f>
        <v>0</v>
      </c>
      <c r="E34" s="16"/>
      <c r="F34" s="16">
        <v>2</v>
      </c>
    </row>
    <row r="35" spans="3:5">
      <c r="C35" s="5" t="s">
        <v>22</v>
      </c>
      <c r="D35" s="5">
        <f>COUNTIF(C2:C24,"&lt;0.985")-COUNTIF(C2:C24,"&lt;0.91")</f>
        <v>0</v>
      </c>
      <c r="E35" s="5"/>
    </row>
    <row r="36" spans="3:5">
      <c r="C36" s="5" t="s">
        <v>23</v>
      </c>
      <c r="D36" s="5">
        <f>COUNTIF(C2:C24,"&lt;1.06")-COUNTIF(C2:C24,"&lt;0.985")</f>
        <v>0</v>
      </c>
      <c r="E36" s="5"/>
    </row>
    <row r="37" spans="3:5">
      <c r="C37" s="5" t="s">
        <v>24</v>
      </c>
      <c r="D37" s="5">
        <f>COUNTIF(C2:C24,"&lt;1.135")-COUNTIF(C2:C24,"&lt;1.06")</f>
        <v>0</v>
      </c>
      <c r="E37" s="5"/>
    </row>
    <row r="38" spans="3:5">
      <c r="C38" s="5" t="s">
        <v>25</v>
      </c>
      <c r="D38" s="5">
        <f>COUNTIF(C2:C24,"&lt;1.21")-COUNTIF(C2:C24,"&lt;1.135")</f>
        <v>0</v>
      </c>
      <c r="E38" s="5"/>
    </row>
    <row r="39" spans="7:8">
      <c r="G39" s="5">
        <v>0.57</v>
      </c>
      <c r="H39" s="5">
        <v>0.041</v>
      </c>
    </row>
    <row r="40" spans="7:8">
      <c r="G40" s="5">
        <v>0.725</v>
      </c>
      <c r="H40" s="5">
        <v>0.076</v>
      </c>
    </row>
    <row r="41" spans="7:8">
      <c r="G41" s="5">
        <v>0.801</v>
      </c>
      <c r="H41" s="5">
        <v>0.094</v>
      </c>
    </row>
  </sheetData>
  <pageMargins left="0.75" right="0.75" top="1" bottom="1" header="0.5" footer="0.5"/>
  <headerFooter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0"/>
  <sheetViews>
    <sheetView topLeftCell="A16" workbookViewId="0">
      <selection activeCell="A21" sqref="$A21:$XFD21"/>
    </sheetView>
  </sheetViews>
  <sheetFormatPr defaultColWidth="9" defaultRowHeight="13.5"/>
  <cols>
    <col min="3" max="4" width="16.5" customWidth="1"/>
    <col min="10" max="11" width="12.625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="14" customFormat="1" spans="1:14">
      <c r="A2" s="19">
        <v>70</v>
      </c>
      <c r="B2" s="20">
        <v>70</v>
      </c>
      <c r="C2" s="20">
        <v>0.448178768157959</v>
      </c>
      <c r="D2" s="20">
        <v>0.033928632736206</v>
      </c>
      <c r="E2" s="20">
        <v>10</v>
      </c>
      <c r="F2" s="20">
        <v>5</v>
      </c>
      <c r="G2" s="20">
        <v>0</v>
      </c>
      <c r="H2" s="20">
        <v>5</v>
      </c>
      <c r="I2" s="20">
        <v>1</v>
      </c>
      <c r="J2" s="20">
        <v>0.666666666666667</v>
      </c>
      <c r="K2" s="20">
        <v>0.8</v>
      </c>
      <c r="L2" s="20">
        <v>0.5</v>
      </c>
      <c r="M2" s="20">
        <v>0.5</v>
      </c>
      <c r="N2" s="20">
        <v>0.75</v>
      </c>
    </row>
    <row r="3" s="14" customFormat="1" spans="1:14">
      <c r="A3" s="19">
        <v>8</v>
      </c>
      <c r="B3" s="20">
        <v>8</v>
      </c>
      <c r="C3" s="20">
        <v>0.465441465377808</v>
      </c>
      <c r="D3" s="20">
        <v>0.0322824716567993</v>
      </c>
      <c r="E3" s="20">
        <v>10</v>
      </c>
      <c r="F3" s="20">
        <v>6</v>
      </c>
      <c r="G3" s="20">
        <v>0</v>
      </c>
      <c r="H3" s="20">
        <v>4</v>
      </c>
      <c r="I3" s="20">
        <v>1</v>
      </c>
      <c r="J3" s="20">
        <v>0.625</v>
      </c>
      <c r="K3" s="20">
        <v>0.769230769230769</v>
      </c>
      <c r="L3" s="20">
        <v>0.6</v>
      </c>
      <c r="M3" s="20">
        <v>0.4</v>
      </c>
      <c r="N3" s="20">
        <v>0.7</v>
      </c>
    </row>
    <row r="4" s="14" customFormat="1" spans="1:14">
      <c r="A4" s="19">
        <v>24</v>
      </c>
      <c r="B4" s="20">
        <v>24</v>
      </c>
      <c r="C4" s="20">
        <v>0.466872215270996</v>
      </c>
      <c r="D4" s="20">
        <v>0.0282845497131348</v>
      </c>
      <c r="E4" s="20">
        <v>10</v>
      </c>
      <c r="F4" s="20">
        <v>8</v>
      </c>
      <c r="G4" s="20">
        <v>0</v>
      </c>
      <c r="H4" s="20">
        <v>2</v>
      </c>
      <c r="I4" s="20">
        <v>1</v>
      </c>
      <c r="J4" s="20">
        <v>0.555555555555556</v>
      </c>
      <c r="K4" s="20">
        <v>0.714285714285714</v>
      </c>
      <c r="L4" s="20">
        <v>0.8</v>
      </c>
      <c r="M4" s="20">
        <v>0.2</v>
      </c>
      <c r="N4" s="20">
        <v>0.6</v>
      </c>
    </row>
    <row r="5" customFormat="1" spans="1:14">
      <c r="A5" s="6">
        <v>0</v>
      </c>
      <c r="B5" s="5">
        <v>0</v>
      </c>
      <c r="C5" s="5">
        <v>0.385983467102051</v>
      </c>
      <c r="D5" s="5">
        <v>0.400498867034912</v>
      </c>
      <c r="E5" s="5">
        <v>10</v>
      </c>
      <c r="F5" s="5">
        <v>4</v>
      </c>
      <c r="G5" s="5">
        <v>0</v>
      </c>
      <c r="H5" s="5">
        <v>6</v>
      </c>
      <c r="I5" s="5">
        <v>1</v>
      </c>
      <c r="J5" s="5">
        <v>0.714285714285714</v>
      </c>
      <c r="K5" s="5">
        <v>0.833333333333333</v>
      </c>
      <c r="L5" s="5">
        <v>0.4</v>
      </c>
      <c r="M5" s="5">
        <v>0.6</v>
      </c>
      <c r="N5" s="5">
        <v>0.8</v>
      </c>
    </row>
    <row r="6" s="1" customFormat="1" spans="1:14">
      <c r="A6" s="8">
        <v>87</v>
      </c>
      <c r="B6" s="9">
        <v>87</v>
      </c>
      <c r="C6" s="9">
        <v>0.426350593566894</v>
      </c>
      <c r="D6" s="9">
        <v>0.0639957189559937</v>
      </c>
      <c r="E6" s="9">
        <v>10</v>
      </c>
      <c r="F6" s="9">
        <v>7</v>
      </c>
      <c r="G6" s="9">
        <v>0</v>
      </c>
      <c r="H6" s="9">
        <v>3</v>
      </c>
      <c r="I6" s="9">
        <v>1</v>
      </c>
      <c r="J6" s="9">
        <v>0.588235294117647</v>
      </c>
      <c r="K6" s="9">
        <v>0.740740740740741</v>
      </c>
      <c r="L6" s="9">
        <v>0.7</v>
      </c>
      <c r="M6" s="9">
        <v>0.3</v>
      </c>
      <c r="N6" s="9">
        <v>0.65</v>
      </c>
    </row>
    <row r="7" spans="1:14">
      <c r="A7" s="6">
        <v>86</v>
      </c>
      <c r="B7" s="7">
        <v>86</v>
      </c>
      <c r="C7" s="7">
        <v>0.676200747489929</v>
      </c>
      <c r="D7" s="7">
        <v>0.147956132888794</v>
      </c>
      <c r="E7" s="7">
        <v>10</v>
      </c>
      <c r="F7" s="7">
        <v>6</v>
      </c>
      <c r="G7" s="7">
        <v>0</v>
      </c>
      <c r="H7" s="7">
        <v>4</v>
      </c>
      <c r="I7" s="7">
        <v>1</v>
      </c>
      <c r="J7" s="7">
        <v>0.625</v>
      </c>
      <c r="K7" s="7">
        <v>0.769230769230769</v>
      </c>
      <c r="L7" s="7">
        <v>0.6</v>
      </c>
      <c r="M7" s="7">
        <v>0.4</v>
      </c>
      <c r="N7" s="7">
        <v>0.7</v>
      </c>
    </row>
    <row r="8" spans="1:14">
      <c r="A8" s="6">
        <v>39</v>
      </c>
      <c r="B8" s="7">
        <v>39</v>
      </c>
      <c r="C8" s="7">
        <v>0.573268890380859</v>
      </c>
      <c r="D8" s="7">
        <v>0.126465439796448</v>
      </c>
      <c r="E8" s="7">
        <v>10</v>
      </c>
      <c r="F8" s="7">
        <v>6</v>
      </c>
      <c r="G8" s="7">
        <v>0</v>
      </c>
      <c r="H8" s="7">
        <v>4</v>
      </c>
      <c r="I8" s="7">
        <v>1</v>
      </c>
      <c r="J8" s="7">
        <v>0.625</v>
      </c>
      <c r="K8" s="7">
        <v>0.769230769230769</v>
      </c>
      <c r="L8" s="7">
        <v>0.6</v>
      </c>
      <c r="M8" s="7">
        <v>0.4</v>
      </c>
      <c r="N8" s="7">
        <v>0.7</v>
      </c>
    </row>
    <row r="9" spans="1:14">
      <c r="A9" s="6">
        <v>97</v>
      </c>
      <c r="B9" s="7">
        <v>97</v>
      </c>
      <c r="C9" s="7">
        <v>0.535357475280762</v>
      </c>
      <c r="D9" s="7">
        <v>0.0481466054916382</v>
      </c>
      <c r="E9" s="7">
        <v>10</v>
      </c>
      <c r="F9" s="7">
        <v>7</v>
      </c>
      <c r="G9" s="7">
        <v>0</v>
      </c>
      <c r="H9" s="7">
        <v>3</v>
      </c>
      <c r="I9" s="7">
        <v>1</v>
      </c>
      <c r="J9" s="7">
        <v>0.588235294117647</v>
      </c>
      <c r="K9" s="7">
        <v>0.740740740740741</v>
      </c>
      <c r="L9" s="7">
        <v>0.7</v>
      </c>
      <c r="M9" s="7">
        <v>0.3</v>
      </c>
      <c r="N9" s="7">
        <v>0.65</v>
      </c>
    </row>
    <row r="10" spans="1:14">
      <c r="A10" s="6">
        <v>69</v>
      </c>
      <c r="B10" s="7">
        <v>69</v>
      </c>
      <c r="C10" s="7">
        <v>0.590951204299927</v>
      </c>
      <c r="D10" s="7">
        <v>0.0433201789855957</v>
      </c>
      <c r="E10" s="7">
        <v>10</v>
      </c>
      <c r="F10" s="7">
        <v>6</v>
      </c>
      <c r="G10" s="7">
        <v>0</v>
      </c>
      <c r="H10" s="7">
        <v>4</v>
      </c>
      <c r="I10" s="7">
        <v>1</v>
      </c>
      <c r="J10" s="7">
        <v>0.625</v>
      </c>
      <c r="K10" s="7">
        <v>0.769230769230769</v>
      </c>
      <c r="L10" s="7">
        <v>0.6</v>
      </c>
      <c r="M10" s="7">
        <v>0.4</v>
      </c>
      <c r="N10" s="7">
        <v>0.7</v>
      </c>
    </row>
    <row r="11" spans="1:14">
      <c r="A11" s="6">
        <v>75</v>
      </c>
      <c r="B11" s="7">
        <v>75</v>
      </c>
      <c r="C11" s="7">
        <v>0.550477266311646</v>
      </c>
      <c r="D11" s="7">
        <v>0.0850745439529419</v>
      </c>
      <c r="E11" s="7">
        <v>10</v>
      </c>
      <c r="F11" s="7">
        <v>6</v>
      </c>
      <c r="G11" s="7">
        <v>0</v>
      </c>
      <c r="H11" s="7">
        <v>4</v>
      </c>
      <c r="I11" s="7">
        <v>1</v>
      </c>
      <c r="J11" s="7">
        <v>0.625</v>
      </c>
      <c r="K11" s="7">
        <v>0.769230769230769</v>
      </c>
      <c r="L11" s="7">
        <v>0.6</v>
      </c>
      <c r="M11" s="7">
        <v>0.4</v>
      </c>
      <c r="N11" s="7">
        <v>0.7</v>
      </c>
    </row>
    <row r="12" spans="1:14">
      <c r="A12" s="6">
        <v>73</v>
      </c>
      <c r="B12" s="7">
        <v>73</v>
      </c>
      <c r="C12" s="7">
        <v>0.548654079437256</v>
      </c>
      <c r="D12" s="7">
        <v>0.0963666439056396</v>
      </c>
      <c r="E12" s="7">
        <v>10</v>
      </c>
      <c r="F12" s="7">
        <v>3</v>
      </c>
      <c r="G12" s="7">
        <v>0</v>
      </c>
      <c r="H12" s="7">
        <v>7</v>
      </c>
      <c r="I12" s="7">
        <v>1</v>
      </c>
      <c r="J12" s="7">
        <v>0.769230769230769</v>
      </c>
      <c r="K12" s="7">
        <v>0.869565217391304</v>
      </c>
      <c r="L12" s="7">
        <v>0.3</v>
      </c>
      <c r="M12" s="7">
        <v>0.7</v>
      </c>
      <c r="N12" s="7">
        <v>0.85</v>
      </c>
    </row>
    <row r="13" spans="1:14">
      <c r="A13" s="6">
        <v>61</v>
      </c>
      <c r="B13" s="7">
        <v>61</v>
      </c>
      <c r="C13" s="7">
        <v>0.539327621459961</v>
      </c>
      <c r="D13" s="7">
        <v>0.0835833549499512</v>
      </c>
      <c r="E13" s="7">
        <v>10</v>
      </c>
      <c r="F13" s="7">
        <v>9</v>
      </c>
      <c r="G13" s="7">
        <v>0</v>
      </c>
      <c r="H13" s="7">
        <v>1</v>
      </c>
      <c r="I13" s="7">
        <v>1</v>
      </c>
      <c r="J13" s="7">
        <v>0.526315789473684</v>
      </c>
      <c r="K13" s="7">
        <v>0.689655172413793</v>
      </c>
      <c r="L13" s="7">
        <v>0.9</v>
      </c>
      <c r="M13" s="7">
        <v>0.1</v>
      </c>
      <c r="N13" s="7">
        <v>0.55</v>
      </c>
    </row>
    <row r="14" customFormat="1" spans="1:14">
      <c r="A14" s="6">
        <v>82</v>
      </c>
      <c r="B14" s="7">
        <v>82</v>
      </c>
      <c r="C14" s="7">
        <v>0.690748572349548</v>
      </c>
      <c r="D14" s="7">
        <v>0.116026639938355</v>
      </c>
      <c r="E14" s="7">
        <v>10</v>
      </c>
      <c r="F14" s="7">
        <v>3</v>
      </c>
      <c r="G14" s="7">
        <v>0</v>
      </c>
      <c r="H14" s="7">
        <v>7</v>
      </c>
      <c r="I14" s="7">
        <v>1</v>
      </c>
      <c r="J14" s="7">
        <v>0.769230769230769</v>
      </c>
      <c r="K14" s="7">
        <v>0.869565217391304</v>
      </c>
      <c r="L14" s="7">
        <v>0.3</v>
      </c>
      <c r="M14" s="7">
        <v>0.7</v>
      </c>
      <c r="N14" s="7">
        <v>0.85</v>
      </c>
    </row>
    <row r="15" spans="1:14">
      <c r="A15" s="6">
        <v>91</v>
      </c>
      <c r="B15" s="7">
        <v>91</v>
      </c>
      <c r="C15" s="7">
        <v>0.553886651992798</v>
      </c>
      <c r="D15" s="7">
        <v>0.0149658918380737</v>
      </c>
      <c r="E15" s="7">
        <v>10</v>
      </c>
      <c r="F15" s="7">
        <v>6</v>
      </c>
      <c r="G15" s="7">
        <v>0</v>
      </c>
      <c r="H15" s="7">
        <v>4</v>
      </c>
      <c r="I15" s="7">
        <v>1</v>
      </c>
      <c r="J15" s="7">
        <v>0.625</v>
      </c>
      <c r="K15" s="7">
        <v>0.769230769230769</v>
      </c>
      <c r="L15" s="7">
        <v>0.6</v>
      </c>
      <c r="M15" s="7">
        <v>0.4</v>
      </c>
      <c r="N15" s="7">
        <v>0.7</v>
      </c>
    </row>
    <row r="16" spans="1:14">
      <c r="A16" s="6">
        <v>21</v>
      </c>
      <c r="B16" s="7">
        <v>21</v>
      </c>
      <c r="C16" s="7">
        <v>0.58139967918396</v>
      </c>
      <c r="D16" s="7">
        <v>0.0861740112304687</v>
      </c>
      <c r="E16" s="7">
        <v>10</v>
      </c>
      <c r="F16" s="7">
        <v>2</v>
      </c>
      <c r="G16" s="7">
        <v>0</v>
      </c>
      <c r="H16" s="7">
        <v>8</v>
      </c>
      <c r="I16" s="7">
        <v>1</v>
      </c>
      <c r="J16" s="7">
        <v>0.833333333333333</v>
      </c>
      <c r="K16" s="7">
        <v>0.909090909090909</v>
      </c>
      <c r="L16" s="7">
        <v>0.2</v>
      </c>
      <c r="M16" s="7">
        <v>0.8</v>
      </c>
      <c r="N16" s="7">
        <v>0.9</v>
      </c>
    </row>
    <row r="17" spans="1:14">
      <c r="A17" s="6">
        <v>35</v>
      </c>
      <c r="B17" s="7">
        <v>35</v>
      </c>
      <c r="C17" s="7">
        <v>0.560801029205322</v>
      </c>
      <c r="D17" s="7">
        <v>0.0492334365844727</v>
      </c>
      <c r="E17" s="7">
        <v>10</v>
      </c>
      <c r="F17" s="7">
        <v>5</v>
      </c>
      <c r="G17" s="7">
        <v>0</v>
      </c>
      <c r="H17" s="7">
        <v>5</v>
      </c>
      <c r="I17" s="7">
        <v>1</v>
      </c>
      <c r="J17" s="7">
        <v>0.666666666666667</v>
      </c>
      <c r="K17" s="7">
        <v>0.8</v>
      </c>
      <c r="L17" s="7">
        <v>0.5</v>
      </c>
      <c r="M17" s="7">
        <v>0.5</v>
      </c>
      <c r="N17" s="7">
        <v>0.75</v>
      </c>
    </row>
    <row r="18" spans="1:14">
      <c r="A18" s="6">
        <v>64</v>
      </c>
      <c r="B18" s="7">
        <v>64</v>
      </c>
      <c r="C18" s="7">
        <v>0.566197633743286</v>
      </c>
      <c r="D18" s="7">
        <v>0.0217735767364502</v>
      </c>
      <c r="E18" s="7">
        <v>10</v>
      </c>
      <c r="F18" s="7">
        <v>6</v>
      </c>
      <c r="G18" s="7">
        <v>0</v>
      </c>
      <c r="H18" s="7">
        <v>4</v>
      </c>
      <c r="I18" s="7">
        <v>1</v>
      </c>
      <c r="J18" s="7">
        <v>0.625</v>
      </c>
      <c r="K18" s="7">
        <v>0.769230769230769</v>
      </c>
      <c r="L18" s="7">
        <v>0.6</v>
      </c>
      <c r="M18" s="7">
        <v>0.4</v>
      </c>
      <c r="N18" s="7">
        <v>0.7</v>
      </c>
    </row>
    <row r="19" spans="1:14">
      <c r="A19" s="6">
        <v>49</v>
      </c>
      <c r="B19" s="7">
        <v>49</v>
      </c>
      <c r="C19" s="7">
        <v>0.783710598945618</v>
      </c>
      <c r="D19" s="7">
        <v>0.189907193183899</v>
      </c>
      <c r="E19" s="7">
        <v>10</v>
      </c>
      <c r="F19" s="7">
        <v>6</v>
      </c>
      <c r="G19" s="7">
        <v>0</v>
      </c>
      <c r="H19" s="7">
        <v>4</v>
      </c>
      <c r="I19" s="7">
        <v>1</v>
      </c>
      <c r="J19" s="7">
        <v>0.625</v>
      </c>
      <c r="K19" s="7">
        <v>0.769230769230769</v>
      </c>
      <c r="L19" s="7">
        <v>0.6</v>
      </c>
      <c r="M19" s="7">
        <v>0.4</v>
      </c>
      <c r="N19" s="7">
        <v>0.7</v>
      </c>
    </row>
    <row r="20" spans="1:14">
      <c r="A20" s="6">
        <v>28</v>
      </c>
      <c r="B20" s="7">
        <v>28</v>
      </c>
      <c r="C20" s="7">
        <v>0.567909240722656</v>
      </c>
      <c r="D20" s="7">
        <v>0.0131438970565796</v>
      </c>
      <c r="E20" s="7">
        <v>10</v>
      </c>
      <c r="F20" s="7">
        <v>6</v>
      </c>
      <c r="G20" s="7">
        <v>0</v>
      </c>
      <c r="H20" s="7">
        <v>4</v>
      </c>
      <c r="I20" s="7">
        <v>1</v>
      </c>
      <c r="J20" s="7">
        <v>0.625</v>
      </c>
      <c r="K20" s="7">
        <v>0.769230769230769</v>
      </c>
      <c r="L20" s="7">
        <v>0.6</v>
      </c>
      <c r="M20" s="7">
        <v>0.4</v>
      </c>
      <c r="N20" s="7">
        <v>0.7</v>
      </c>
    </row>
    <row r="21" spans="1:14">
      <c r="A21" s="6">
        <v>52</v>
      </c>
      <c r="B21" s="7">
        <v>52</v>
      </c>
      <c r="C21" s="7">
        <v>0.76999843120575</v>
      </c>
      <c r="D21" s="7">
        <v>0.212963461875915</v>
      </c>
      <c r="E21" s="7">
        <v>10</v>
      </c>
      <c r="F21" s="7">
        <v>6</v>
      </c>
      <c r="G21" s="7">
        <v>0</v>
      </c>
      <c r="H21" s="7">
        <v>4</v>
      </c>
      <c r="I21" s="7">
        <v>1</v>
      </c>
      <c r="J21" s="7">
        <v>0.625</v>
      </c>
      <c r="K21" s="7">
        <v>0.769230769230769</v>
      </c>
      <c r="L21" s="7">
        <v>0.6</v>
      </c>
      <c r="M21" s="7">
        <v>0.4</v>
      </c>
      <c r="N21" s="7">
        <v>0.7</v>
      </c>
    </row>
    <row r="22" spans="1:14">
      <c r="A22" s="6">
        <v>51</v>
      </c>
      <c r="B22" s="7">
        <v>51</v>
      </c>
      <c r="C22" s="7">
        <v>0.744209051132202</v>
      </c>
      <c r="D22" s="7">
        <v>0.144469022750854</v>
      </c>
      <c r="E22" s="7">
        <v>10</v>
      </c>
      <c r="F22" s="7">
        <v>6</v>
      </c>
      <c r="G22" s="7">
        <v>0</v>
      </c>
      <c r="H22" s="7">
        <v>4</v>
      </c>
      <c r="I22" s="7">
        <v>1</v>
      </c>
      <c r="J22" s="7">
        <v>0.625</v>
      </c>
      <c r="K22" s="7">
        <v>0.769230769230769</v>
      </c>
      <c r="L22" s="7">
        <v>0.6</v>
      </c>
      <c r="M22" s="7">
        <v>0.4</v>
      </c>
      <c r="N22" s="7">
        <v>0.7</v>
      </c>
    </row>
    <row r="23" spans="1:14">
      <c r="A23" s="6">
        <v>97</v>
      </c>
      <c r="B23" s="7">
        <v>97</v>
      </c>
      <c r="C23" s="7">
        <v>0.535357475280762</v>
      </c>
      <c r="D23" s="7">
        <v>0.0481466054916382</v>
      </c>
      <c r="E23" s="7">
        <v>10</v>
      </c>
      <c r="F23" s="7">
        <v>7</v>
      </c>
      <c r="G23" s="7">
        <v>0</v>
      </c>
      <c r="H23" s="7">
        <v>3</v>
      </c>
      <c r="I23" s="7">
        <v>1</v>
      </c>
      <c r="J23" s="7">
        <v>0.588235294117647</v>
      </c>
      <c r="K23" s="7">
        <v>0.740740740740741</v>
      </c>
      <c r="L23" s="7">
        <v>0.7</v>
      </c>
      <c r="M23" s="7">
        <v>0.3</v>
      </c>
      <c r="N23" s="7">
        <v>0.65</v>
      </c>
    </row>
    <row r="24" spans="3:14">
      <c r="C24" s="5">
        <f>AVERAGE(C2:C23)</f>
        <v>0.570967370813543</v>
      </c>
      <c r="D24" s="5">
        <f>AVERAGE(D2:D23)</f>
        <v>0.0948503125797618</v>
      </c>
      <c r="J24" s="5">
        <f>AVERAGE(J2:J23)</f>
        <v>0.642772324854368</v>
      </c>
      <c r="K24" s="5">
        <f>AVERAGE(K2:K23)</f>
        <v>0.78042073853032</v>
      </c>
      <c r="L24" s="5">
        <f>AVERAGE(L2:L23)</f>
        <v>0.572727272727273</v>
      </c>
      <c r="M24" s="5">
        <f>AVERAGE(M2:M23)</f>
        <v>0.427272727272727</v>
      </c>
      <c r="N24" s="5">
        <f>AVERAGE(N2:N23)</f>
        <v>0.713636363636363</v>
      </c>
    </row>
    <row r="25" spans="12:13">
      <c r="L25" s="5">
        <f>AVERAGE(L3:L24)</f>
        <v>0.576033057851239</v>
      </c>
      <c r="M25" s="5">
        <f>AVERAGE(M3:M24)</f>
        <v>0.42396694214876</v>
      </c>
    </row>
    <row r="26" spans="3:9">
      <c r="C26" s="12" t="s">
        <v>13</v>
      </c>
      <c r="D26" s="5" t="s">
        <v>14</v>
      </c>
      <c r="E26" s="5" t="s">
        <v>96</v>
      </c>
      <c r="F26" s="5" t="s">
        <v>97</v>
      </c>
      <c r="G26" s="13" t="s">
        <v>26</v>
      </c>
      <c r="H26" s="14"/>
      <c r="I26" s="14"/>
    </row>
    <row r="27" spans="3:10">
      <c r="C27" s="5" t="s">
        <v>15</v>
      </c>
      <c r="D27" s="5">
        <f>COUNTIF(C2:C23,"&lt;0.46")-COUNTIF(C2:C23,"&lt;0.385")</f>
        <v>3</v>
      </c>
      <c r="E27" s="5">
        <v>5</v>
      </c>
      <c r="G27" s="15"/>
      <c r="H27" s="14"/>
      <c r="I27" s="14"/>
      <c r="J27" s="14"/>
    </row>
    <row r="28" spans="3:10">
      <c r="C28" s="5" t="s">
        <v>16</v>
      </c>
      <c r="D28" s="5">
        <f>COUNTIF(C2:C23,"&lt;0.535")-COUNTIF(C2:C23,"&lt;0.46")</f>
        <v>2</v>
      </c>
      <c r="E28" s="5"/>
      <c r="G28" s="15">
        <v>0.04</v>
      </c>
      <c r="H28" s="14">
        <v>-20</v>
      </c>
      <c r="I28" s="14">
        <v>480</v>
      </c>
      <c r="J28" s="14">
        <v>24</v>
      </c>
    </row>
    <row r="29" s="3" customFormat="1" spans="3:10">
      <c r="C29" s="16" t="s">
        <v>17</v>
      </c>
      <c r="D29" s="16">
        <f>COUNTIF(C2:C23,"&lt;0.61")-COUNTIF(C2:C23,"&lt;0.535")</f>
        <v>12</v>
      </c>
      <c r="E29" s="16">
        <v>20</v>
      </c>
      <c r="F29" s="16">
        <v>2</v>
      </c>
      <c r="G29" s="15">
        <v>0.08</v>
      </c>
      <c r="H29" s="14">
        <v>-40</v>
      </c>
      <c r="I29" s="14">
        <v>460</v>
      </c>
      <c r="J29" s="14">
        <v>23</v>
      </c>
    </row>
    <row r="30" spans="3:10">
      <c r="C30" s="5" t="s">
        <v>18</v>
      </c>
      <c r="D30" s="5">
        <f>COUNTIF(C2:C23,"&lt;0.685")-COUNTIF(C2:C23,"&lt;0.61")</f>
        <v>1</v>
      </c>
      <c r="E30" s="5"/>
      <c r="F30" s="5">
        <v>5</v>
      </c>
      <c r="G30" s="15">
        <v>0.12</v>
      </c>
      <c r="H30" s="14">
        <v>-60</v>
      </c>
      <c r="I30" s="14">
        <v>440</v>
      </c>
      <c r="J30" s="14">
        <v>22</v>
      </c>
    </row>
    <row r="31" s="4" customFormat="1" spans="3:10">
      <c r="C31" s="17" t="s">
        <v>19</v>
      </c>
      <c r="D31" s="17">
        <f>COUNTIF(C2:C23,"&lt;0.76")-COUNTIF(C2:C23,"&lt;0.685")</f>
        <v>2</v>
      </c>
      <c r="E31" s="17"/>
      <c r="F31" s="17">
        <v>7</v>
      </c>
      <c r="G31" s="15">
        <v>0.16</v>
      </c>
      <c r="H31" s="18">
        <v>-80</v>
      </c>
      <c r="I31" s="18">
        <v>420</v>
      </c>
      <c r="J31" s="14">
        <v>21</v>
      </c>
    </row>
    <row r="32" spans="3:6">
      <c r="C32" s="5" t="s">
        <v>20</v>
      </c>
      <c r="D32" s="5">
        <f>COUNTIF(C2:C23,"&lt;0.835")-COUNTIF(C2:C23,"&lt;0.76")</f>
        <v>2</v>
      </c>
      <c r="E32" s="5"/>
      <c r="F32" s="5">
        <v>5</v>
      </c>
    </row>
    <row r="33" s="3" customFormat="1" spans="3:6">
      <c r="C33" s="16" t="s">
        <v>21</v>
      </c>
      <c r="D33" s="16">
        <f>COUNTIF(C2:C23,"&lt;0.91")-COUNTIF(C2:C23,"&lt;0.835")</f>
        <v>0</v>
      </c>
      <c r="E33" s="16"/>
      <c r="F33" s="16">
        <v>2</v>
      </c>
    </row>
    <row r="34" spans="3:5">
      <c r="C34" s="5" t="s">
        <v>22</v>
      </c>
      <c r="D34" s="5">
        <f>COUNTIF(C2:C23,"&lt;0.985")-COUNTIF(C2:C23,"&lt;0.91")</f>
        <v>0</v>
      </c>
      <c r="E34" s="5"/>
    </row>
    <row r="35" spans="3:5">
      <c r="C35" s="5" t="s">
        <v>23</v>
      </c>
      <c r="D35" s="5">
        <f>COUNTIF(C2:C23,"&lt;1.06")-COUNTIF(C2:C23,"&lt;0.985")</f>
        <v>0</v>
      </c>
      <c r="E35" s="5"/>
    </row>
    <row r="36" spans="3:5">
      <c r="C36" s="5" t="s">
        <v>24</v>
      </c>
      <c r="D36" s="5">
        <f>COUNTIF(C2:C23,"&lt;1.135")-COUNTIF(C2:C23,"&lt;1.06")</f>
        <v>0</v>
      </c>
      <c r="E36" s="5"/>
    </row>
    <row r="37" spans="3:5">
      <c r="C37" s="5" t="s">
        <v>25</v>
      </c>
      <c r="D37" s="5">
        <f>COUNTIF(C2:C23,"&lt;1.21")-COUNTIF(C2:C23,"&lt;1.135")</f>
        <v>0</v>
      </c>
      <c r="E37" s="5"/>
    </row>
    <row r="38" spans="7:8">
      <c r="G38" s="5">
        <v>0.57</v>
      </c>
      <c r="H38" s="5">
        <v>0.041</v>
      </c>
    </row>
    <row r="39" spans="7:8">
      <c r="G39" s="5">
        <v>0.725</v>
      </c>
      <c r="H39" s="5">
        <v>0.076</v>
      </c>
    </row>
    <row r="40" spans="7:8">
      <c r="G40" s="5">
        <v>0.801</v>
      </c>
      <c r="H40" s="5">
        <v>0.094</v>
      </c>
    </row>
  </sheetData>
  <pageMargins left="0.75" right="0.75" top="1" bottom="1" header="0.5" footer="0.5"/>
  <headerFooter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9"/>
  <sheetViews>
    <sheetView workbookViewId="0">
      <selection activeCell="A21" sqref="$A21:$XFD21"/>
    </sheetView>
  </sheetViews>
  <sheetFormatPr defaultColWidth="9" defaultRowHeight="13.5"/>
  <cols>
    <col min="3" max="4" width="17.875" customWidth="1"/>
    <col min="10" max="11" width="12.625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="14" customFormat="1" spans="1:14">
      <c r="A2" s="19">
        <v>70</v>
      </c>
      <c r="B2" s="20">
        <v>70</v>
      </c>
      <c r="C2" s="20">
        <v>0.448178768157959</v>
      </c>
      <c r="D2" s="20">
        <v>0.033928632736206</v>
      </c>
      <c r="E2" s="20">
        <v>10</v>
      </c>
      <c r="F2" s="20">
        <v>5</v>
      </c>
      <c r="G2" s="20">
        <v>0</v>
      </c>
      <c r="H2" s="20">
        <v>5</v>
      </c>
      <c r="I2" s="20">
        <v>1</v>
      </c>
      <c r="J2" s="20">
        <v>0.666666666666667</v>
      </c>
      <c r="K2" s="20">
        <v>0.8</v>
      </c>
      <c r="L2" s="20">
        <v>0.5</v>
      </c>
      <c r="M2" s="20">
        <v>0.5</v>
      </c>
      <c r="N2" s="20">
        <v>0.75</v>
      </c>
    </row>
    <row r="3" s="14" customFormat="1" spans="1:14">
      <c r="A3" s="19">
        <v>8</v>
      </c>
      <c r="B3" s="20">
        <v>8</v>
      </c>
      <c r="C3" s="20">
        <v>0.465441465377808</v>
      </c>
      <c r="D3" s="20">
        <v>0.0322824716567993</v>
      </c>
      <c r="E3" s="20">
        <v>10</v>
      </c>
      <c r="F3" s="20">
        <v>6</v>
      </c>
      <c r="G3" s="20">
        <v>0</v>
      </c>
      <c r="H3" s="20">
        <v>4</v>
      </c>
      <c r="I3" s="20">
        <v>1</v>
      </c>
      <c r="J3" s="20">
        <v>0.625</v>
      </c>
      <c r="K3" s="20">
        <v>0.769230769230769</v>
      </c>
      <c r="L3" s="20">
        <v>0.6</v>
      </c>
      <c r="M3" s="20">
        <v>0.4</v>
      </c>
      <c r="N3" s="20">
        <v>0.7</v>
      </c>
    </row>
    <row r="4" s="14" customFormat="1" spans="1:14">
      <c r="A4" s="19">
        <v>24</v>
      </c>
      <c r="B4" s="20">
        <v>24</v>
      </c>
      <c r="C4" s="20">
        <v>0.466872215270996</v>
      </c>
      <c r="D4" s="20">
        <v>0.0282845497131348</v>
      </c>
      <c r="E4" s="20">
        <v>10</v>
      </c>
      <c r="F4" s="20">
        <v>8</v>
      </c>
      <c r="G4" s="20">
        <v>0</v>
      </c>
      <c r="H4" s="20">
        <v>2</v>
      </c>
      <c r="I4" s="20">
        <v>1</v>
      </c>
      <c r="J4" s="20">
        <v>0.555555555555556</v>
      </c>
      <c r="K4" s="20">
        <v>0.714285714285714</v>
      </c>
      <c r="L4" s="20">
        <v>0.8</v>
      </c>
      <c r="M4" s="20">
        <v>0.2</v>
      </c>
      <c r="N4" s="20">
        <v>0.6</v>
      </c>
    </row>
    <row r="5" customFormat="1" spans="1:14">
      <c r="A5" s="6">
        <v>0</v>
      </c>
      <c r="B5" s="5">
        <v>0</v>
      </c>
      <c r="C5" s="5">
        <v>0.385983467102051</v>
      </c>
      <c r="D5" s="5">
        <v>0.400498867034912</v>
      </c>
      <c r="E5" s="5">
        <v>10</v>
      </c>
      <c r="F5" s="5">
        <v>4</v>
      </c>
      <c r="G5" s="5">
        <v>0</v>
      </c>
      <c r="H5" s="5">
        <v>6</v>
      </c>
      <c r="I5" s="5">
        <v>1</v>
      </c>
      <c r="J5" s="5">
        <v>0.714285714285714</v>
      </c>
      <c r="K5" s="5">
        <v>0.833333333333333</v>
      </c>
      <c r="L5" s="5">
        <v>0.4</v>
      </c>
      <c r="M5" s="5">
        <v>0.6</v>
      </c>
      <c r="N5" s="5">
        <v>0.8</v>
      </c>
    </row>
    <row r="6" s="1" customFormat="1" spans="1:14">
      <c r="A6" s="8">
        <v>87</v>
      </c>
      <c r="B6" s="9">
        <v>87</v>
      </c>
      <c r="C6" s="9">
        <v>0.426350593566894</v>
      </c>
      <c r="D6" s="9">
        <v>0.0639957189559937</v>
      </c>
      <c r="E6" s="9">
        <v>10</v>
      </c>
      <c r="F6" s="9">
        <v>7</v>
      </c>
      <c r="G6" s="9">
        <v>0</v>
      </c>
      <c r="H6" s="9">
        <v>3</v>
      </c>
      <c r="I6" s="9">
        <v>1</v>
      </c>
      <c r="J6" s="9">
        <v>0.588235294117647</v>
      </c>
      <c r="K6" s="9">
        <v>0.740740740740741</v>
      </c>
      <c r="L6" s="9">
        <v>0.7</v>
      </c>
      <c r="M6" s="9">
        <v>0.3</v>
      </c>
      <c r="N6" s="9">
        <v>0.65</v>
      </c>
    </row>
    <row r="7" spans="1:14">
      <c r="A7" s="6">
        <v>86</v>
      </c>
      <c r="B7" s="7">
        <v>86</v>
      </c>
      <c r="C7" s="7">
        <v>0.676200747489929</v>
      </c>
      <c r="D7" s="7">
        <v>0.147956132888794</v>
      </c>
      <c r="E7" s="7">
        <v>10</v>
      </c>
      <c r="F7" s="7">
        <v>6</v>
      </c>
      <c r="G7" s="7">
        <v>0</v>
      </c>
      <c r="H7" s="7">
        <v>4</v>
      </c>
      <c r="I7" s="7">
        <v>1</v>
      </c>
      <c r="J7" s="7">
        <v>0.625</v>
      </c>
      <c r="K7" s="7">
        <v>0.769230769230769</v>
      </c>
      <c r="L7" s="7">
        <v>0.6</v>
      </c>
      <c r="M7" s="7">
        <v>0.4</v>
      </c>
      <c r="N7" s="7">
        <v>0.7</v>
      </c>
    </row>
    <row r="8" spans="1:14">
      <c r="A8" s="6">
        <v>39</v>
      </c>
      <c r="B8" s="7">
        <v>39</v>
      </c>
      <c r="C8" s="7">
        <v>0.573268890380859</v>
      </c>
      <c r="D8" s="7">
        <v>0.126465439796448</v>
      </c>
      <c r="E8" s="7">
        <v>10</v>
      </c>
      <c r="F8" s="7">
        <v>6</v>
      </c>
      <c r="G8" s="7">
        <v>0</v>
      </c>
      <c r="H8" s="7">
        <v>4</v>
      </c>
      <c r="I8" s="7">
        <v>1</v>
      </c>
      <c r="J8" s="7">
        <v>0.625</v>
      </c>
      <c r="K8" s="7">
        <v>0.769230769230769</v>
      </c>
      <c r="L8" s="7">
        <v>0.6</v>
      </c>
      <c r="M8" s="7">
        <v>0.4</v>
      </c>
      <c r="N8" s="7">
        <v>0.7</v>
      </c>
    </row>
    <row r="9" spans="1:14">
      <c r="A9" s="6">
        <v>97</v>
      </c>
      <c r="B9" s="7">
        <v>97</v>
      </c>
      <c r="C9" s="7">
        <v>0.535357475280762</v>
      </c>
      <c r="D9" s="7">
        <v>0.0481466054916382</v>
      </c>
      <c r="E9" s="7">
        <v>10</v>
      </c>
      <c r="F9" s="7">
        <v>7</v>
      </c>
      <c r="G9" s="7">
        <v>0</v>
      </c>
      <c r="H9" s="7">
        <v>3</v>
      </c>
      <c r="I9" s="7">
        <v>1</v>
      </c>
      <c r="J9" s="7">
        <v>0.588235294117647</v>
      </c>
      <c r="K9" s="7">
        <v>0.740740740740741</v>
      </c>
      <c r="L9" s="7">
        <v>0.7</v>
      </c>
      <c r="M9" s="7">
        <v>0.3</v>
      </c>
      <c r="N9" s="7">
        <v>0.65</v>
      </c>
    </row>
    <row r="10" spans="1:14">
      <c r="A10" s="6">
        <v>69</v>
      </c>
      <c r="B10" s="7">
        <v>69</v>
      </c>
      <c r="C10" s="7">
        <v>0.590951204299927</v>
      </c>
      <c r="D10" s="7">
        <v>0.0433201789855957</v>
      </c>
      <c r="E10" s="7">
        <v>10</v>
      </c>
      <c r="F10" s="7">
        <v>6</v>
      </c>
      <c r="G10" s="7">
        <v>0</v>
      </c>
      <c r="H10" s="7">
        <v>4</v>
      </c>
      <c r="I10" s="7">
        <v>1</v>
      </c>
      <c r="J10" s="7">
        <v>0.625</v>
      </c>
      <c r="K10" s="7">
        <v>0.769230769230769</v>
      </c>
      <c r="L10" s="7">
        <v>0.6</v>
      </c>
      <c r="M10" s="7">
        <v>0.4</v>
      </c>
      <c r="N10" s="7">
        <v>0.7</v>
      </c>
    </row>
    <row r="11" spans="1:14">
      <c r="A11" s="6">
        <v>75</v>
      </c>
      <c r="B11" s="7">
        <v>75</v>
      </c>
      <c r="C11" s="7">
        <v>0.550477266311646</v>
      </c>
      <c r="D11" s="7">
        <v>0.0850745439529419</v>
      </c>
      <c r="E11" s="7">
        <v>10</v>
      </c>
      <c r="F11" s="7">
        <v>6</v>
      </c>
      <c r="G11" s="7">
        <v>0</v>
      </c>
      <c r="H11" s="7">
        <v>4</v>
      </c>
      <c r="I11" s="7">
        <v>1</v>
      </c>
      <c r="J11" s="7">
        <v>0.625</v>
      </c>
      <c r="K11" s="7">
        <v>0.769230769230769</v>
      </c>
      <c r="L11" s="7">
        <v>0.6</v>
      </c>
      <c r="M11" s="7">
        <v>0.4</v>
      </c>
      <c r="N11" s="7">
        <v>0.7</v>
      </c>
    </row>
    <row r="12" spans="1:14">
      <c r="A12" s="6">
        <v>73</v>
      </c>
      <c r="B12" s="7">
        <v>73</v>
      </c>
      <c r="C12" s="7">
        <v>0.548654079437256</v>
      </c>
      <c r="D12" s="7">
        <v>0.0963666439056396</v>
      </c>
      <c r="E12" s="7">
        <v>10</v>
      </c>
      <c r="F12" s="7">
        <v>3</v>
      </c>
      <c r="G12" s="7">
        <v>0</v>
      </c>
      <c r="H12" s="7">
        <v>7</v>
      </c>
      <c r="I12" s="7">
        <v>1</v>
      </c>
      <c r="J12" s="7">
        <v>0.769230769230769</v>
      </c>
      <c r="K12" s="7">
        <v>0.869565217391304</v>
      </c>
      <c r="L12" s="7">
        <v>0.3</v>
      </c>
      <c r="M12" s="7">
        <v>0.7</v>
      </c>
      <c r="N12" s="7">
        <v>0.85</v>
      </c>
    </row>
    <row r="13" spans="1:14">
      <c r="A13" s="6">
        <v>61</v>
      </c>
      <c r="B13" s="7">
        <v>61</v>
      </c>
      <c r="C13" s="7">
        <v>0.539327621459961</v>
      </c>
      <c r="D13" s="7">
        <v>0.0835833549499512</v>
      </c>
      <c r="E13" s="7">
        <v>10</v>
      </c>
      <c r="F13" s="7">
        <v>9</v>
      </c>
      <c r="G13" s="7">
        <v>0</v>
      </c>
      <c r="H13" s="7">
        <v>1</v>
      </c>
      <c r="I13" s="7">
        <v>1</v>
      </c>
      <c r="J13" s="7">
        <v>0.526315789473684</v>
      </c>
      <c r="K13" s="7">
        <v>0.689655172413793</v>
      </c>
      <c r="L13" s="7">
        <v>0.9</v>
      </c>
      <c r="M13" s="7">
        <v>0.1</v>
      </c>
      <c r="N13" s="7">
        <v>0.55</v>
      </c>
    </row>
    <row r="14" customFormat="1" spans="1:14">
      <c r="A14" s="6">
        <v>82</v>
      </c>
      <c r="B14" s="7">
        <v>82</v>
      </c>
      <c r="C14" s="7">
        <v>0.690748572349548</v>
      </c>
      <c r="D14" s="7">
        <v>0.116026639938355</v>
      </c>
      <c r="E14" s="7">
        <v>10</v>
      </c>
      <c r="F14" s="7">
        <v>3</v>
      </c>
      <c r="G14" s="7">
        <v>0</v>
      </c>
      <c r="H14" s="7">
        <v>7</v>
      </c>
      <c r="I14" s="7">
        <v>1</v>
      </c>
      <c r="J14" s="7">
        <v>0.769230769230769</v>
      </c>
      <c r="K14" s="7">
        <v>0.869565217391304</v>
      </c>
      <c r="L14" s="7">
        <v>0.3</v>
      </c>
      <c r="M14" s="7">
        <v>0.7</v>
      </c>
      <c r="N14" s="7">
        <v>0.85</v>
      </c>
    </row>
    <row r="15" spans="1:14">
      <c r="A15" s="6">
        <v>91</v>
      </c>
      <c r="B15" s="7">
        <v>91</v>
      </c>
      <c r="C15" s="7">
        <v>0.553886651992798</v>
      </c>
      <c r="D15" s="7">
        <v>0.0149658918380737</v>
      </c>
      <c r="E15" s="7">
        <v>10</v>
      </c>
      <c r="F15" s="7">
        <v>6</v>
      </c>
      <c r="G15" s="7">
        <v>0</v>
      </c>
      <c r="H15" s="7">
        <v>4</v>
      </c>
      <c r="I15" s="7">
        <v>1</v>
      </c>
      <c r="J15" s="7">
        <v>0.625</v>
      </c>
      <c r="K15" s="7">
        <v>0.769230769230769</v>
      </c>
      <c r="L15" s="7">
        <v>0.6</v>
      </c>
      <c r="M15" s="7">
        <v>0.4</v>
      </c>
      <c r="N15" s="7">
        <v>0.7</v>
      </c>
    </row>
    <row r="16" spans="1:14">
      <c r="A16" s="6">
        <v>35</v>
      </c>
      <c r="B16" s="7">
        <v>35</v>
      </c>
      <c r="C16" s="7">
        <v>0.560801029205322</v>
      </c>
      <c r="D16" s="7">
        <v>0.0492334365844727</v>
      </c>
      <c r="E16" s="7">
        <v>10</v>
      </c>
      <c r="F16" s="7">
        <v>5</v>
      </c>
      <c r="G16" s="7">
        <v>0</v>
      </c>
      <c r="H16" s="7">
        <v>5</v>
      </c>
      <c r="I16" s="7">
        <v>1</v>
      </c>
      <c r="J16" s="7">
        <v>0.666666666666667</v>
      </c>
      <c r="K16" s="7">
        <v>0.8</v>
      </c>
      <c r="L16" s="7">
        <v>0.5</v>
      </c>
      <c r="M16" s="7">
        <v>0.5</v>
      </c>
      <c r="N16" s="7">
        <v>0.75</v>
      </c>
    </row>
    <row r="17" spans="1:14">
      <c r="A17" s="6">
        <v>64</v>
      </c>
      <c r="B17" s="7">
        <v>64</v>
      </c>
      <c r="C17" s="7">
        <v>0.566197633743286</v>
      </c>
      <c r="D17" s="7">
        <v>0.0217735767364502</v>
      </c>
      <c r="E17" s="7">
        <v>10</v>
      </c>
      <c r="F17" s="7">
        <v>6</v>
      </c>
      <c r="G17" s="7">
        <v>0</v>
      </c>
      <c r="H17" s="7">
        <v>4</v>
      </c>
      <c r="I17" s="7">
        <v>1</v>
      </c>
      <c r="J17" s="7">
        <v>0.625</v>
      </c>
      <c r="K17" s="7">
        <v>0.769230769230769</v>
      </c>
      <c r="L17" s="7">
        <v>0.6</v>
      </c>
      <c r="M17" s="7">
        <v>0.4</v>
      </c>
      <c r="N17" s="7">
        <v>0.7</v>
      </c>
    </row>
    <row r="18" spans="1:14">
      <c r="A18" s="6">
        <v>49</v>
      </c>
      <c r="B18" s="7">
        <v>49</v>
      </c>
      <c r="C18" s="7">
        <v>0.783710598945618</v>
      </c>
      <c r="D18" s="7">
        <v>0.189907193183899</v>
      </c>
      <c r="E18" s="7">
        <v>10</v>
      </c>
      <c r="F18" s="7">
        <v>6</v>
      </c>
      <c r="G18" s="7">
        <v>0</v>
      </c>
      <c r="H18" s="7">
        <v>4</v>
      </c>
      <c r="I18" s="7">
        <v>1</v>
      </c>
      <c r="J18" s="7">
        <v>0.625</v>
      </c>
      <c r="K18" s="7">
        <v>0.769230769230769</v>
      </c>
      <c r="L18" s="7">
        <v>0.6</v>
      </c>
      <c r="M18" s="7">
        <v>0.4</v>
      </c>
      <c r="N18" s="7">
        <v>0.7</v>
      </c>
    </row>
    <row r="19" spans="1:14">
      <c r="A19" s="6">
        <v>28</v>
      </c>
      <c r="B19" s="7">
        <v>28</v>
      </c>
      <c r="C19" s="7">
        <v>0.567909240722656</v>
      </c>
      <c r="D19" s="7">
        <v>0.0131438970565796</v>
      </c>
      <c r="E19" s="7">
        <v>10</v>
      </c>
      <c r="F19" s="7">
        <v>6</v>
      </c>
      <c r="G19" s="7">
        <v>0</v>
      </c>
      <c r="H19" s="7">
        <v>4</v>
      </c>
      <c r="I19" s="7">
        <v>1</v>
      </c>
      <c r="J19" s="7">
        <v>0.625</v>
      </c>
      <c r="K19" s="7">
        <v>0.769230769230769</v>
      </c>
      <c r="L19" s="7">
        <v>0.6</v>
      </c>
      <c r="M19" s="7">
        <v>0.4</v>
      </c>
      <c r="N19" s="7">
        <v>0.7</v>
      </c>
    </row>
    <row r="20" spans="1:14">
      <c r="A20" s="6">
        <v>52</v>
      </c>
      <c r="B20" s="7">
        <v>52</v>
      </c>
      <c r="C20" s="7">
        <v>0.76999843120575</v>
      </c>
      <c r="D20" s="7">
        <v>0.212963461875915</v>
      </c>
      <c r="E20" s="7">
        <v>10</v>
      </c>
      <c r="F20" s="7">
        <v>6</v>
      </c>
      <c r="G20" s="7">
        <v>0</v>
      </c>
      <c r="H20" s="7">
        <v>4</v>
      </c>
      <c r="I20" s="7">
        <v>1</v>
      </c>
      <c r="J20" s="7">
        <v>0.625</v>
      </c>
      <c r="K20" s="7">
        <v>0.769230769230769</v>
      </c>
      <c r="L20" s="7">
        <v>0.6</v>
      </c>
      <c r="M20" s="7">
        <v>0.4</v>
      </c>
      <c r="N20" s="7">
        <v>0.7</v>
      </c>
    </row>
    <row r="21" spans="1:14">
      <c r="A21" s="6">
        <v>51</v>
      </c>
      <c r="B21" s="7">
        <v>51</v>
      </c>
      <c r="C21" s="7">
        <v>0.744209051132202</v>
      </c>
      <c r="D21" s="7">
        <v>0.144469022750854</v>
      </c>
      <c r="E21" s="7">
        <v>10</v>
      </c>
      <c r="F21" s="7">
        <v>6</v>
      </c>
      <c r="G21" s="7">
        <v>0</v>
      </c>
      <c r="H21" s="7">
        <v>4</v>
      </c>
      <c r="I21" s="7">
        <v>1</v>
      </c>
      <c r="J21" s="7">
        <v>0.625</v>
      </c>
      <c r="K21" s="7">
        <v>0.769230769230769</v>
      </c>
      <c r="L21" s="7">
        <v>0.6</v>
      </c>
      <c r="M21" s="7">
        <v>0.4</v>
      </c>
      <c r="N21" s="7">
        <v>0.7</v>
      </c>
    </row>
    <row r="22" spans="1:14">
      <c r="A22" s="6">
        <v>97</v>
      </c>
      <c r="B22" s="7">
        <v>97</v>
      </c>
      <c r="C22" s="7">
        <v>0.535357475280762</v>
      </c>
      <c r="D22" s="7">
        <v>0.0481466054916382</v>
      </c>
      <c r="E22" s="7">
        <v>10</v>
      </c>
      <c r="F22" s="7">
        <v>7</v>
      </c>
      <c r="G22" s="7">
        <v>0</v>
      </c>
      <c r="H22" s="7">
        <v>3</v>
      </c>
      <c r="I22" s="7">
        <v>1</v>
      </c>
      <c r="J22" s="7">
        <v>0.588235294117647</v>
      </c>
      <c r="K22" s="7">
        <v>0.740740740740741</v>
      </c>
      <c r="L22" s="7">
        <v>0.7</v>
      </c>
      <c r="M22" s="7">
        <v>0.3</v>
      </c>
      <c r="N22" s="7">
        <v>0.65</v>
      </c>
    </row>
    <row r="23" spans="3:14">
      <c r="C23" s="5">
        <f>AVERAGE(C2:C22)</f>
        <v>0.570470594224476</v>
      </c>
      <c r="D23" s="5">
        <f>AVERAGE(D2:D22)</f>
        <v>0.095263469786871</v>
      </c>
      <c r="J23" s="5">
        <f>AVERAGE(J2:J22)</f>
        <v>0.633697991117275</v>
      </c>
      <c r="K23" s="5">
        <f>AVERAGE(K2:K22)</f>
        <v>0.774293587551244</v>
      </c>
      <c r="L23" s="5">
        <f>AVERAGE(L2:L22)</f>
        <v>0.59047619047619</v>
      </c>
      <c r="M23" s="5">
        <f>AVERAGE(M2:M22)</f>
        <v>0.40952380952381</v>
      </c>
      <c r="N23" s="5">
        <f>AVERAGE(N2:N22)</f>
        <v>0.704761904761905</v>
      </c>
    </row>
    <row r="24" spans="12:13">
      <c r="L24" s="5">
        <f>AVERAGE(L3:L23)</f>
        <v>0.594784580498866</v>
      </c>
      <c r="M24" s="5">
        <f>AVERAGE(M3:M23)</f>
        <v>0.405215419501134</v>
      </c>
    </row>
    <row r="25" spans="3:9">
      <c r="C25" s="12" t="s">
        <v>13</v>
      </c>
      <c r="D25" s="5" t="s">
        <v>14</v>
      </c>
      <c r="E25" s="5" t="s">
        <v>96</v>
      </c>
      <c r="F25" s="5" t="s">
        <v>97</v>
      </c>
      <c r="G25" s="13" t="s">
        <v>26</v>
      </c>
      <c r="H25" s="14"/>
      <c r="I25" s="14"/>
    </row>
    <row r="26" spans="3:10">
      <c r="C26" s="5" t="s">
        <v>15</v>
      </c>
      <c r="D26" s="5">
        <f>COUNTIF(C2:C22,"&lt;0.46")-COUNTIF(C2:C22,"&lt;0.385")</f>
        <v>3</v>
      </c>
      <c r="E26" s="5">
        <v>5</v>
      </c>
      <c r="G26" s="15"/>
      <c r="H26" s="14"/>
      <c r="I26" s="14"/>
      <c r="J26" s="14"/>
    </row>
    <row r="27" spans="3:10">
      <c r="C27" s="5" t="s">
        <v>16</v>
      </c>
      <c r="D27" s="5">
        <f>COUNTIF(C2:C22,"&lt;0.535")-COUNTIF(C2:C22,"&lt;0.46")</f>
        <v>2</v>
      </c>
      <c r="E27" s="5"/>
      <c r="G27" s="15">
        <v>0.04</v>
      </c>
      <c r="H27" s="14">
        <v>-20</v>
      </c>
      <c r="I27" s="14">
        <v>480</v>
      </c>
      <c r="J27" s="14">
        <v>24</v>
      </c>
    </row>
    <row r="28" s="3" customFormat="1" spans="3:10">
      <c r="C28" s="16" t="s">
        <v>17</v>
      </c>
      <c r="D28" s="16">
        <f>COUNTIF(C2:C22,"&lt;0.61")-COUNTIF(C2:C22,"&lt;0.535")</f>
        <v>11</v>
      </c>
      <c r="E28" s="16">
        <v>20</v>
      </c>
      <c r="F28" s="16">
        <v>2</v>
      </c>
      <c r="G28" s="15">
        <v>0.08</v>
      </c>
      <c r="H28" s="14">
        <v>-40</v>
      </c>
      <c r="I28" s="14">
        <v>460</v>
      </c>
      <c r="J28" s="14">
        <v>23</v>
      </c>
    </row>
    <row r="29" spans="3:10">
      <c r="C29" s="5" t="s">
        <v>18</v>
      </c>
      <c r="D29" s="5">
        <f>COUNTIF(C2:C22,"&lt;0.685")-COUNTIF(C2:C22,"&lt;0.61")</f>
        <v>1</v>
      </c>
      <c r="E29" s="5"/>
      <c r="F29" s="5">
        <v>5</v>
      </c>
      <c r="G29" s="15">
        <v>0.12</v>
      </c>
      <c r="H29" s="14">
        <v>-60</v>
      </c>
      <c r="I29" s="14">
        <v>440</v>
      </c>
      <c r="J29" s="14">
        <v>22</v>
      </c>
    </row>
    <row r="30" s="4" customFormat="1" spans="3:10">
      <c r="C30" s="17" t="s">
        <v>19</v>
      </c>
      <c r="D30" s="17">
        <f>COUNTIF(C2:C22,"&lt;0.76")-COUNTIF(C2:C22,"&lt;0.685")</f>
        <v>2</v>
      </c>
      <c r="E30" s="17"/>
      <c r="F30" s="17">
        <v>7</v>
      </c>
      <c r="G30" s="15">
        <v>0.16</v>
      </c>
      <c r="H30" s="18">
        <v>-80</v>
      </c>
      <c r="I30" s="18">
        <v>420</v>
      </c>
      <c r="J30" s="14">
        <v>21</v>
      </c>
    </row>
    <row r="31" spans="3:6">
      <c r="C31" s="5" t="s">
        <v>20</v>
      </c>
      <c r="D31" s="5">
        <f>COUNTIF(C2:C22,"&lt;0.835")-COUNTIF(C2:C22,"&lt;0.76")</f>
        <v>2</v>
      </c>
      <c r="E31" s="5"/>
      <c r="F31" s="5">
        <v>5</v>
      </c>
    </row>
    <row r="32" s="3" customFormat="1" spans="3:6">
      <c r="C32" s="16" t="s">
        <v>21</v>
      </c>
      <c r="D32" s="16">
        <f>COUNTIF(C2:C22,"&lt;0.91")-COUNTIF(C2:C22,"&lt;0.835")</f>
        <v>0</v>
      </c>
      <c r="E32" s="16"/>
      <c r="F32" s="16">
        <v>2</v>
      </c>
    </row>
    <row r="33" spans="3:5">
      <c r="C33" s="5" t="s">
        <v>22</v>
      </c>
      <c r="D33" s="5">
        <f>COUNTIF(C2:C22,"&lt;0.985")-COUNTIF(C2:C22,"&lt;0.91")</f>
        <v>0</v>
      </c>
      <c r="E33" s="5"/>
    </row>
    <row r="34" spans="3:5">
      <c r="C34" s="5" t="s">
        <v>23</v>
      </c>
      <c r="D34" s="5">
        <f>COUNTIF(C2:C22,"&lt;1.06")-COUNTIF(C2:C22,"&lt;0.985")</f>
        <v>0</v>
      </c>
      <c r="E34" s="5"/>
    </row>
    <row r="35" spans="3:5">
      <c r="C35" s="5" t="s">
        <v>24</v>
      </c>
      <c r="D35" s="5">
        <f>COUNTIF(C2:C22,"&lt;1.135")-COUNTIF(C2:C22,"&lt;1.06")</f>
        <v>0</v>
      </c>
      <c r="E35" s="5"/>
    </row>
    <row r="36" spans="3:5">
      <c r="C36" s="5" t="s">
        <v>25</v>
      </c>
      <c r="D36" s="5">
        <f>COUNTIF(C2:C22,"&lt;1.21")-COUNTIF(C2:C22,"&lt;1.135")</f>
        <v>0</v>
      </c>
      <c r="E36" s="5"/>
    </row>
    <row r="37" spans="7:8">
      <c r="G37" s="5">
        <v>0.57</v>
      </c>
      <c r="H37" s="5">
        <v>0.041</v>
      </c>
    </row>
    <row r="38" spans="7:8">
      <c r="G38" s="5">
        <v>0.725</v>
      </c>
      <c r="H38" s="5">
        <v>0.076</v>
      </c>
    </row>
    <row r="39" spans="7:8">
      <c r="G39" s="5">
        <v>0.801</v>
      </c>
      <c r="H39" s="5">
        <v>0.094</v>
      </c>
    </row>
  </sheetData>
  <pageMargins left="0.75" right="0.75" top="1" bottom="1" header="0.5" footer="0.5"/>
  <headerFooter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2"/>
  <sheetViews>
    <sheetView topLeftCell="A7" workbookViewId="0">
      <selection activeCell="A21" sqref="$A21:$XFD21"/>
    </sheetView>
  </sheetViews>
  <sheetFormatPr defaultColWidth="9" defaultRowHeight="13.5"/>
  <cols>
    <col min="3" max="4" width="17.625" customWidth="1"/>
    <col min="10" max="11" width="12.625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="2" customFormat="1" spans="1:14">
      <c r="A2" s="10">
        <v>70</v>
      </c>
      <c r="B2" s="11">
        <v>70</v>
      </c>
      <c r="C2" s="11">
        <v>0.448178768157959</v>
      </c>
      <c r="D2" s="11">
        <v>0.033928632736206</v>
      </c>
      <c r="E2" s="11">
        <v>10</v>
      </c>
      <c r="F2" s="11">
        <v>5</v>
      </c>
      <c r="G2" s="11">
        <v>0</v>
      </c>
      <c r="H2" s="11">
        <v>5</v>
      </c>
      <c r="I2" s="11">
        <v>1</v>
      </c>
      <c r="J2" s="11">
        <v>0.666666666666667</v>
      </c>
      <c r="K2" s="11">
        <v>0.8</v>
      </c>
      <c r="L2" s="11">
        <v>0.5</v>
      </c>
      <c r="M2" s="11">
        <v>0.5</v>
      </c>
      <c r="N2" s="11">
        <v>0.75</v>
      </c>
    </row>
    <row r="3" spans="1:14">
      <c r="A3" s="6">
        <v>8</v>
      </c>
      <c r="B3" s="7">
        <v>8</v>
      </c>
      <c r="C3" s="7">
        <v>0.465441465377808</v>
      </c>
      <c r="D3" s="7">
        <v>0.0322824716567993</v>
      </c>
      <c r="E3" s="7">
        <v>10</v>
      </c>
      <c r="F3" s="7">
        <v>6</v>
      </c>
      <c r="G3" s="7">
        <v>0</v>
      </c>
      <c r="H3" s="7">
        <v>4</v>
      </c>
      <c r="I3" s="7">
        <v>1</v>
      </c>
      <c r="J3" s="7">
        <v>0.625</v>
      </c>
      <c r="K3" s="7">
        <v>0.769230769230769</v>
      </c>
      <c r="L3" s="7">
        <v>0.6</v>
      </c>
      <c r="M3" s="7">
        <v>0.4</v>
      </c>
      <c r="N3" s="7">
        <v>0.7</v>
      </c>
    </row>
    <row r="4" spans="1:14">
      <c r="A4" s="6">
        <v>24</v>
      </c>
      <c r="B4" s="7">
        <v>24</v>
      </c>
      <c r="C4" s="7">
        <v>0.466872215270996</v>
      </c>
      <c r="D4" s="7">
        <v>0.0282845497131348</v>
      </c>
      <c r="E4" s="7">
        <v>10</v>
      </c>
      <c r="F4" s="7">
        <v>8</v>
      </c>
      <c r="G4" s="7">
        <v>0</v>
      </c>
      <c r="H4" s="7">
        <v>2</v>
      </c>
      <c r="I4" s="7">
        <v>1</v>
      </c>
      <c r="J4" s="7">
        <v>0.555555555555556</v>
      </c>
      <c r="K4" s="7">
        <v>0.714285714285714</v>
      </c>
      <c r="L4" s="7">
        <v>0.8</v>
      </c>
      <c r="M4" s="7">
        <v>0.2</v>
      </c>
      <c r="N4" s="7">
        <v>0.6</v>
      </c>
    </row>
    <row r="5" spans="1:14">
      <c r="A5" s="6">
        <v>55</v>
      </c>
      <c r="B5" s="7">
        <v>55</v>
      </c>
      <c r="C5" s="7">
        <v>0.471357107162476</v>
      </c>
      <c r="D5" s="7">
        <v>0.00975704193115234</v>
      </c>
      <c r="E5" s="7">
        <v>10</v>
      </c>
      <c r="F5" s="7">
        <v>5</v>
      </c>
      <c r="G5" s="7">
        <v>0</v>
      </c>
      <c r="H5" s="7">
        <v>5</v>
      </c>
      <c r="I5" s="7">
        <v>1</v>
      </c>
      <c r="J5" s="7">
        <v>0.666666666666667</v>
      </c>
      <c r="K5" s="7">
        <v>0.8</v>
      </c>
      <c r="L5" s="7">
        <v>0.5</v>
      </c>
      <c r="M5" s="7">
        <v>0.5</v>
      </c>
      <c r="N5" s="7">
        <v>0.75</v>
      </c>
    </row>
    <row r="6" s="1" customFormat="1" spans="1:14">
      <c r="A6" s="8">
        <v>59</v>
      </c>
      <c r="B6" s="9">
        <v>59</v>
      </c>
      <c r="C6" s="9">
        <v>0.475740194320679</v>
      </c>
      <c r="D6" s="9">
        <v>0.0055694580078125</v>
      </c>
      <c r="E6" s="9">
        <v>10</v>
      </c>
      <c r="F6" s="9">
        <v>6</v>
      </c>
      <c r="G6" s="9">
        <v>0</v>
      </c>
      <c r="H6" s="9">
        <v>4</v>
      </c>
      <c r="I6" s="9">
        <v>1</v>
      </c>
      <c r="J6" s="9">
        <v>0.625</v>
      </c>
      <c r="K6" s="9">
        <v>0.769230769230769</v>
      </c>
      <c r="L6" s="9">
        <v>0.6</v>
      </c>
      <c r="M6" s="9">
        <v>0.4</v>
      </c>
      <c r="N6" s="9">
        <v>0.7</v>
      </c>
    </row>
    <row r="7" spans="1:14">
      <c r="A7" s="6">
        <v>84</v>
      </c>
      <c r="B7" s="7">
        <v>84</v>
      </c>
      <c r="C7" s="7">
        <v>0.710006833076477</v>
      </c>
      <c r="D7" s="7">
        <v>0.00908374786376953</v>
      </c>
      <c r="E7" s="7">
        <v>10</v>
      </c>
      <c r="F7" s="7">
        <v>5</v>
      </c>
      <c r="G7" s="7">
        <v>0</v>
      </c>
      <c r="H7" s="7">
        <v>5</v>
      </c>
      <c r="I7" s="7">
        <v>1</v>
      </c>
      <c r="J7" s="7">
        <v>0.666666666666667</v>
      </c>
      <c r="K7" s="7">
        <v>0.8</v>
      </c>
      <c r="L7" s="7">
        <v>0.5</v>
      </c>
      <c r="M7" s="7">
        <v>0.5</v>
      </c>
      <c r="N7" s="7">
        <v>0.75</v>
      </c>
    </row>
    <row r="8" spans="1:14">
      <c r="A8" s="6">
        <v>67</v>
      </c>
      <c r="B8" s="7">
        <v>67</v>
      </c>
      <c r="C8" s="7">
        <v>0.726960897445679</v>
      </c>
      <c r="D8" s="7">
        <v>0.0244230031967163</v>
      </c>
      <c r="E8" s="7">
        <v>10</v>
      </c>
      <c r="F8" s="7">
        <v>7</v>
      </c>
      <c r="G8" s="7">
        <v>0</v>
      </c>
      <c r="H8" s="7">
        <v>3</v>
      </c>
      <c r="I8" s="7">
        <v>1</v>
      </c>
      <c r="J8" s="7">
        <v>0.588235294117647</v>
      </c>
      <c r="K8" s="7">
        <v>0.740740740740741</v>
      </c>
      <c r="L8" s="7">
        <v>0.7</v>
      </c>
      <c r="M8" s="7">
        <v>0.3</v>
      </c>
      <c r="N8" s="7">
        <v>0.65</v>
      </c>
    </row>
    <row r="9" spans="1:14">
      <c r="A9" s="6">
        <v>14</v>
      </c>
      <c r="B9" s="7">
        <v>14</v>
      </c>
      <c r="C9" s="7">
        <v>0.890965580940247</v>
      </c>
      <c r="D9" s="7">
        <v>0.157147407531738</v>
      </c>
      <c r="E9" s="7">
        <v>10</v>
      </c>
      <c r="F9" s="7">
        <v>5</v>
      </c>
      <c r="G9" s="7">
        <v>0</v>
      </c>
      <c r="H9" s="7">
        <v>5</v>
      </c>
      <c r="I9" s="7">
        <v>1</v>
      </c>
      <c r="J9" s="7">
        <v>0.666666666666667</v>
      </c>
      <c r="K9" s="7">
        <v>0.8</v>
      </c>
      <c r="L9" s="7">
        <v>0.5</v>
      </c>
      <c r="M9" s="7">
        <v>0.5</v>
      </c>
      <c r="N9" s="7">
        <v>0.75</v>
      </c>
    </row>
    <row r="10" spans="1:14">
      <c r="A10" s="6">
        <v>65</v>
      </c>
      <c r="B10" s="7">
        <v>65</v>
      </c>
      <c r="C10" s="7">
        <v>0.745096802711487</v>
      </c>
      <c r="D10" s="7">
        <v>0.034243106842041</v>
      </c>
      <c r="E10" s="7">
        <v>10</v>
      </c>
      <c r="F10" s="7">
        <v>4</v>
      </c>
      <c r="G10" s="7">
        <v>0</v>
      </c>
      <c r="H10" s="7">
        <v>6</v>
      </c>
      <c r="I10" s="7">
        <v>1</v>
      </c>
      <c r="J10" s="7">
        <v>0.714285714285714</v>
      </c>
      <c r="K10" s="7">
        <v>0.833333333333333</v>
      </c>
      <c r="L10" s="7">
        <v>0.4</v>
      </c>
      <c r="M10" s="7">
        <v>0.6</v>
      </c>
      <c r="N10" s="7">
        <v>0.8</v>
      </c>
    </row>
    <row r="11" spans="1:14">
      <c r="A11" s="6">
        <v>57</v>
      </c>
      <c r="B11" s="7">
        <v>57</v>
      </c>
      <c r="C11" s="7">
        <v>0.703205585479736</v>
      </c>
      <c r="D11" s="7">
        <v>0.0240179300308228</v>
      </c>
      <c r="E11" s="7">
        <v>10</v>
      </c>
      <c r="F11" s="7">
        <v>4</v>
      </c>
      <c r="G11" s="7">
        <v>0</v>
      </c>
      <c r="H11" s="7">
        <v>6</v>
      </c>
      <c r="I11" s="7">
        <v>1</v>
      </c>
      <c r="J11" s="7">
        <v>0.714285714285714</v>
      </c>
      <c r="K11" s="7">
        <v>0.833333333333333</v>
      </c>
      <c r="L11" s="7">
        <v>0.4</v>
      </c>
      <c r="M11" s="7">
        <v>0.6</v>
      </c>
      <c r="N11" s="7">
        <v>0.8</v>
      </c>
    </row>
    <row r="12" s="2" customFormat="1" spans="1:14">
      <c r="A12" s="10">
        <v>5</v>
      </c>
      <c r="B12" s="11">
        <v>5</v>
      </c>
      <c r="C12" s="11">
        <v>0.759477138519287</v>
      </c>
      <c r="D12" s="11">
        <v>0.0228502750396729</v>
      </c>
      <c r="E12" s="11">
        <v>10</v>
      </c>
      <c r="F12" s="11">
        <v>6</v>
      </c>
      <c r="G12" s="11">
        <v>0</v>
      </c>
      <c r="H12" s="11">
        <v>4</v>
      </c>
      <c r="I12" s="11">
        <v>1</v>
      </c>
      <c r="J12" s="11">
        <v>0.625</v>
      </c>
      <c r="K12" s="11">
        <v>0.769230769230769</v>
      </c>
      <c r="L12" s="11">
        <v>0.6</v>
      </c>
      <c r="M12" s="11">
        <v>0.4</v>
      </c>
      <c r="N12" s="11">
        <v>0.7</v>
      </c>
    </row>
    <row r="13" spans="1:14">
      <c r="A13" s="6">
        <v>44</v>
      </c>
      <c r="B13" s="7">
        <v>44</v>
      </c>
      <c r="C13" s="7">
        <v>0.579375267028809</v>
      </c>
      <c r="D13" s="7">
        <v>0.00989007949829102</v>
      </c>
      <c r="E13" s="7">
        <v>10</v>
      </c>
      <c r="F13" s="7">
        <v>6</v>
      </c>
      <c r="G13" s="7">
        <v>0</v>
      </c>
      <c r="H13" s="7">
        <v>4</v>
      </c>
      <c r="I13" s="7">
        <v>1</v>
      </c>
      <c r="J13" s="7">
        <v>0.625</v>
      </c>
      <c r="K13" s="7">
        <v>0.769230769230769</v>
      </c>
      <c r="L13" s="7">
        <v>0.6</v>
      </c>
      <c r="M13" s="7">
        <v>0.4</v>
      </c>
      <c r="N13" s="7">
        <v>0.7</v>
      </c>
    </row>
    <row r="14" spans="1:14">
      <c r="A14" s="6">
        <v>43</v>
      </c>
      <c r="B14" s="7">
        <v>43</v>
      </c>
      <c r="C14" s="7">
        <v>0.888309717178345</v>
      </c>
      <c r="D14" s="7">
        <v>0.139370918273926</v>
      </c>
      <c r="E14" s="7">
        <v>10</v>
      </c>
      <c r="F14" s="7">
        <v>7</v>
      </c>
      <c r="G14" s="7">
        <v>0</v>
      </c>
      <c r="H14" s="7">
        <v>3</v>
      </c>
      <c r="I14" s="7">
        <v>1</v>
      </c>
      <c r="J14" s="7">
        <v>0.588235294117647</v>
      </c>
      <c r="K14" s="7">
        <v>0.740740740740741</v>
      </c>
      <c r="L14" s="7">
        <v>0.7</v>
      </c>
      <c r="M14" s="7">
        <v>0.3</v>
      </c>
      <c r="N14" s="7">
        <v>0.65</v>
      </c>
    </row>
    <row r="15" spans="1:14">
      <c r="A15" s="6">
        <v>22</v>
      </c>
      <c r="B15" s="7">
        <v>22</v>
      </c>
      <c r="C15" s="7">
        <v>0.768659114837646</v>
      </c>
      <c r="D15" s="7">
        <v>0.0440047979354858</v>
      </c>
      <c r="E15" s="7">
        <v>10</v>
      </c>
      <c r="F15" s="7">
        <v>7</v>
      </c>
      <c r="G15" s="7">
        <v>0</v>
      </c>
      <c r="H15" s="7">
        <v>3</v>
      </c>
      <c r="I15" s="7">
        <v>1</v>
      </c>
      <c r="J15" s="7">
        <v>0.588235294117647</v>
      </c>
      <c r="K15" s="7">
        <v>0.740740740740741</v>
      </c>
      <c r="L15" s="7">
        <v>0.7</v>
      </c>
      <c r="M15" s="7">
        <v>0.3</v>
      </c>
      <c r="N15" s="7">
        <v>0.65</v>
      </c>
    </row>
    <row r="16" spans="1:14">
      <c r="A16" s="6">
        <v>81</v>
      </c>
      <c r="B16" s="7">
        <v>81</v>
      </c>
      <c r="C16" s="7">
        <v>0.777614712715149</v>
      </c>
      <c r="D16" s="7">
        <v>0.0385898351669312</v>
      </c>
      <c r="E16" s="7">
        <v>10</v>
      </c>
      <c r="F16" s="7">
        <v>4</v>
      </c>
      <c r="G16" s="7">
        <v>0</v>
      </c>
      <c r="H16" s="7">
        <v>6</v>
      </c>
      <c r="I16" s="7">
        <v>1</v>
      </c>
      <c r="J16" s="7">
        <v>0.714285714285714</v>
      </c>
      <c r="K16" s="7">
        <v>0.833333333333333</v>
      </c>
      <c r="L16" s="7">
        <v>0.4</v>
      </c>
      <c r="M16" s="7">
        <v>0.6</v>
      </c>
      <c r="N16" s="7">
        <v>0.8</v>
      </c>
    </row>
    <row r="17" spans="1:14">
      <c r="A17" s="6">
        <v>2</v>
      </c>
      <c r="B17" s="7">
        <v>2</v>
      </c>
      <c r="C17" s="7">
        <v>0.782570600509644</v>
      </c>
      <c r="D17" s="7">
        <v>0.0511977672576904</v>
      </c>
      <c r="E17" s="7">
        <v>10</v>
      </c>
      <c r="F17" s="7">
        <v>8</v>
      </c>
      <c r="G17" s="7">
        <v>0</v>
      </c>
      <c r="H17" s="7">
        <v>2</v>
      </c>
      <c r="I17" s="7">
        <v>1</v>
      </c>
      <c r="J17" s="7">
        <v>0.555555555555556</v>
      </c>
      <c r="K17" s="7">
        <v>0.714285714285714</v>
      </c>
      <c r="L17" s="7">
        <v>0.8</v>
      </c>
      <c r="M17" s="7">
        <v>0.2</v>
      </c>
      <c r="N17" s="7">
        <v>0.6</v>
      </c>
    </row>
    <row r="18" spans="1:14">
      <c r="A18" s="6">
        <v>40</v>
      </c>
      <c r="B18" s="7">
        <v>40</v>
      </c>
      <c r="C18" s="7">
        <v>0.792062044143677</v>
      </c>
      <c r="D18" s="7">
        <v>0.0185079574584961</v>
      </c>
      <c r="E18" s="7">
        <v>10</v>
      </c>
      <c r="F18" s="7">
        <v>5</v>
      </c>
      <c r="G18" s="7">
        <v>0</v>
      </c>
      <c r="H18" s="7">
        <v>5</v>
      </c>
      <c r="I18" s="7">
        <v>1</v>
      </c>
      <c r="J18" s="7">
        <v>0.666666666666667</v>
      </c>
      <c r="K18" s="7">
        <v>0.8</v>
      </c>
      <c r="L18" s="7">
        <v>0.5</v>
      </c>
      <c r="M18" s="7">
        <v>0.5</v>
      </c>
      <c r="N18" s="7">
        <v>0.75</v>
      </c>
    </row>
    <row r="19" spans="1:14">
      <c r="A19" s="6">
        <v>93</v>
      </c>
      <c r="B19" s="7">
        <v>93</v>
      </c>
      <c r="C19" s="7">
        <v>0.902466416358948</v>
      </c>
      <c r="D19" s="7">
        <v>0.0377544164657593</v>
      </c>
      <c r="E19" s="7">
        <v>10</v>
      </c>
      <c r="F19" s="7">
        <v>4</v>
      </c>
      <c r="G19" s="7">
        <v>0</v>
      </c>
      <c r="H19" s="7">
        <v>6</v>
      </c>
      <c r="I19" s="7">
        <v>1</v>
      </c>
      <c r="J19" s="7">
        <v>0.714285714285714</v>
      </c>
      <c r="K19" s="7">
        <v>0.833333333333333</v>
      </c>
      <c r="L19" s="7">
        <v>0.4</v>
      </c>
      <c r="M19" s="7">
        <v>0.6</v>
      </c>
      <c r="N19" s="7">
        <v>0.8</v>
      </c>
    </row>
    <row r="20" spans="1:14">
      <c r="A20" s="6">
        <v>17</v>
      </c>
      <c r="B20" s="7">
        <v>17</v>
      </c>
      <c r="C20" s="7">
        <v>0.802490711212158</v>
      </c>
      <c r="D20" s="7">
        <v>0.0230822563171387</v>
      </c>
      <c r="E20" s="7">
        <v>10</v>
      </c>
      <c r="F20" s="7">
        <v>5</v>
      </c>
      <c r="G20" s="7">
        <v>0</v>
      </c>
      <c r="H20" s="7">
        <v>5</v>
      </c>
      <c r="I20" s="7">
        <v>1</v>
      </c>
      <c r="J20" s="7">
        <v>0.666666666666667</v>
      </c>
      <c r="K20" s="7">
        <v>0.8</v>
      </c>
      <c r="L20" s="7">
        <v>0.5</v>
      </c>
      <c r="M20" s="7">
        <v>0.5</v>
      </c>
      <c r="N20" s="7">
        <v>0.75</v>
      </c>
    </row>
    <row r="21" spans="1:14">
      <c r="A21" s="6">
        <v>96</v>
      </c>
      <c r="B21" s="7">
        <v>96</v>
      </c>
      <c r="C21" s="7">
        <v>0.825199604034424</v>
      </c>
      <c r="D21" s="7">
        <v>0.0523767471313477</v>
      </c>
      <c r="E21" s="7">
        <v>10</v>
      </c>
      <c r="F21" s="7">
        <v>5</v>
      </c>
      <c r="G21" s="7">
        <v>0</v>
      </c>
      <c r="H21" s="7">
        <v>5</v>
      </c>
      <c r="I21" s="7">
        <v>1</v>
      </c>
      <c r="J21" s="7">
        <v>0.666666666666667</v>
      </c>
      <c r="K21" s="7">
        <v>0.8</v>
      </c>
      <c r="L21" s="7">
        <v>0.5</v>
      </c>
      <c r="M21" s="7">
        <v>0.5</v>
      </c>
      <c r="N21" s="7">
        <v>0.75</v>
      </c>
    </row>
    <row r="22" spans="1:14">
      <c r="A22" s="6">
        <v>6</v>
      </c>
      <c r="B22" s="7">
        <v>6</v>
      </c>
      <c r="C22" s="7">
        <v>0.825859069824219</v>
      </c>
      <c r="D22" s="7">
        <v>0.0527646541595459</v>
      </c>
      <c r="E22" s="7">
        <v>10</v>
      </c>
      <c r="F22" s="7">
        <v>5</v>
      </c>
      <c r="G22" s="7">
        <v>0</v>
      </c>
      <c r="H22" s="7">
        <v>5</v>
      </c>
      <c r="I22" s="7">
        <v>1</v>
      </c>
      <c r="J22" s="7">
        <v>0.666666666666667</v>
      </c>
      <c r="K22" s="7">
        <v>0.8</v>
      </c>
      <c r="L22" s="7">
        <v>0.5</v>
      </c>
      <c r="M22" s="7">
        <v>0.5</v>
      </c>
      <c r="N22" s="7">
        <v>0.75</v>
      </c>
    </row>
    <row r="23" spans="1:14">
      <c r="A23" s="6">
        <v>36</v>
      </c>
      <c r="B23" s="7">
        <v>36</v>
      </c>
      <c r="C23" s="7">
        <v>0.845277667045593</v>
      </c>
      <c r="D23" s="7">
        <v>0.0597842931747437</v>
      </c>
      <c r="E23" s="7">
        <v>10</v>
      </c>
      <c r="F23" s="7">
        <v>8</v>
      </c>
      <c r="G23" s="7">
        <v>0</v>
      </c>
      <c r="H23" s="7">
        <v>2</v>
      </c>
      <c r="I23" s="7">
        <v>1</v>
      </c>
      <c r="J23" s="7">
        <v>0.555555555555556</v>
      </c>
      <c r="K23" s="7">
        <v>0.714285714285714</v>
      </c>
      <c r="L23" s="7">
        <v>0.8</v>
      </c>
      <c r="M23" s="7">
        <v>0.2</v>
      </c>
      <c r="N23" s="7">
        <v>0.6</v>
      </c>
    </row>
    <row r="24" spans="1:14">
      <c r="A24" s="6">
        <v>79</v>
      </c>
      <c r="B24" s="7">
        <v>79</v>
      </c>
      <c r="C24" s="7">
        <v>0.850063800811768</v>
      </c>
      <c r="D24" s="7">
        <v>0.0480085611343384</v>
      </c>
      <c r="E24" s="7">
        <v>10</v>
      </c>
      <c r="F24" s="7">
        <v>2</v>
      </c>
      <c r="G24" s="7">
        <v>0</v>
      </c>
      <c r="H24" s="7">
        <v>8</v>
      </c>
      <c r="I24" s="7">
        <v>1</v>
      </c>
      <c r="J24" s="7">
        <v>0.833333333333333</v>
      </c>
      <c r="K24" s="7">
        <v>0.909090909090909</v>
      </c>
      <c r="L24" s="7">
        <v>0.2</v>
      </c>
      <c r="M24" s="7">
        <v>0.8</v>
      </c>
      <c r="N24" s="7">
        <v>0.9</v>
      </c>
    </row>
    <row r="25" spans="1:14">
      <c r="A25" s="6">
        <v>99</v>
      </c>
      <c r="B25" s="7">
        <v>99</v>
      </c>
      <c r="C25" s="7">
        <v>0.862016797065735</v>
      </c>
      <c r="D25" s="7">
        <v>0.0384888648986816</v>
      </c>
      <c r="E25" s="7">
        <v>10</v>
      </c>
      <c r="F25" s="7">
        <v>5</v>
      </c>
      <c r="G25" s="7">
        <v>0</v>
      </c>
      <c r="H25" s="7">
        <v>5</v>
      </c>
      <c r="I25" s="7">
        <v>1</v>
      </c>
      <c r="J25" s="7">
        <v>0.666666666666667</v>
      </c>
      <c r="K25" s="7">
        <v>0.8</v>
      </c>
      <c r="L25" s="7">
        <v>0.5</v>
      </c>
      <c r="M25" s="7">
        <v>0.5</v>
      </c>
      <c r="N25" s="7">
        <v>0.75</v>
      </c>
    </row>
    <row r="26" spans="3:14">
      <c r="C26" s="5">
        <f>AVERAGE(C2:C25)</f>
        <v>0.723552837967873</v>
      </c>
      <c r="D26" s="5">
        <f>AVERAGE(D2:D25)</f>
        <v>0.04147536555926</v>
      </c>
      <c r="J26" s="5">
        <f>AVERAGE(J2:J25)</f>
        <v>0.650910364145658</v>
      </c>
      <c r="K26" s="5">
        <f>AVERAGE(K2:K25)</f>
        <v>0.786851111851112</v>
      </c>
      <c r="L26" s="5">
        <f>AVERAGE(L2:L25)</f>
        <v>0.55</v>
      </c>
      <c r="M26" s="5">
        <f>AVERAGE(M2:M25)</f>
        <v>0.45</v>
      </c>
      <c r="N26" s="5">
        <f>AVERAGE(N2:N25)</f>
        <v>0.725</v>
      </c>
    </row>
    <row r="27" spans="12:13">
      <c r="L27" s="5">
        <f>AVERAGE(L3:L26)</f>
        <v>0.552083333333333</v>
      </c>
      <c r="M27" s="5">
        <f>AVERAGE(M3:M26)</f>
        <v>0.447916666666667</v>
      </c>
    </row>
    <row r="28" spans="3:9">
      <c r="C28" s="12" t="s">
        <v>13</v>
      </c>
      <c r="D28" s="5" t="s">
        <v>14</v>
      </c>
      <c r="E28" s="5" t="s">
        <v>96</v>
      </c>
      <c r="F28" s="5" t="s">
        <v>97</v>
      </c>
      <c r="G28" s="13" t="s">
        <v>26</v>
      </c>
      <c r="H28" s="14"/>
      <c r="I28" s="14"/>
    </row>
    <row r="29" spans="3:10">
      <c r="C29" s="5" t="s">
        <v>15</v>
      </c>
      <c r="D29" s="5">
        <f>COUNTIF(C2:C25,"&lt;0.46")-COUNTIF(C2:C25,"&lt;0.385")</f>
        <v>1</v>
      </c>
      <c r="E29" s="5"/>
      <c r="G29" s="15"/>
      <c r="H29" s="14"/>
      <c r="I29" s="14"/>
      <c r="J29" s="14"/>
    </row>
    <row r="30" spans="3:10">
      <c r="C30" s="5" t="s">
        <v>16</v>
      </c>
      <c r="D30" s="5">
        <f>COUNTIF(C2:C25,"&lt;0.535")-COUNTIF(C2:C25,"&lt;0.46")</f>
        <v>4</v>
      </c>
      <c r="E30" s="5"/>
      <c r="G30" s="15">
        <v>0.04</v>
      </c>
      <c r="H30" s="14">
        <v>-20</v>
      </c>
      <c r="I30" s="14">
        <v>480</v>
      </c>
      <c r="J30" s="14">
        <v>24</v>
      </c>
    </row>
    <row r="31" s="3" customFormat="1" spans="3:10">
      <c r="C31" s="16" t="s">
        <v>17</v>
      </c>
      <c r="D31" s="16">
        <f>COUNTIF(C2:C25,"&lt;0.61")-COUNTIF(C2:C25,"&lt;0.535")</f>
        <v>1</v>
      </c>
      <c r="E31" s="16">
        <v>3</v>
      </c>
      <c r="F31" s="16">
        <v>2</v>
      </c>
      <c r="G31" s="15">
        <v>0.08</v>
      </c>
      <c r="H31" s="14">
        <v>-40</v>
      </c>
      <c r="I31" s="14">
        <v>460</v>
      </c>
      <c r="J31" s="14">
        <v>23</v>
      </c>
    </row>
    <row r="32" spans="3:10">
      <c r="C32" s="5" t="s">
        <v>18</v>
      </c>
      <c r="D32" s="5">
        <f>COUNTIF(C2:C25,"&lt;0.685")-COUNTIF(C2:C25,"&lt;0.61")</f>
        <v>0</v>
      </c>
      <c r="E32" s="5">
        <v>5</v>
      </c>
      <c r="F32" s="5">
        <v>5</v>
      </c>
      <c r="G32" s="15">
        <v>0.12</v>
      </c>
      <c r="H32" s="14">
        <v>-60</v>
      </c>
      <c r="I32" s="14">
        <v>440</v>
      </c>
      <c r="J32" s="14">
        <v>22</v>
      </c>
    </row>
    <row r="33" s="4" customFormat="1" spans="3:10">
      <c r="C33" s="17" t="s">
        <v>19</v>
      </c>
      <c r="D33" s="17">
        <f>COUNTIF(C2:C25,"&lt;0.76")-COUNTIF(C2:C25,"&lt;0.685")</f>
        <v>5</v>
      </c>
      <c r="E33" s="17">
        <v>9</v>
      </c>
      <c r="F33" s="17">
        <v>7</v>
      </c>
      <c r="G33" s="15">
        <v>0.16</v>
      </c>
      <c r="H33" s="18">
        <v>-80</v>
      </c>
      <c r="I33" s="18">
        <v>420</v>
      </c>
      <c r="J33" s="14">
        <v>21</v>
      </c>
    </row>
    <row r="34" spans="3:6">
      <c r="C34" s="5" t="s">
        <v>20</v>
      </c>
      <c r="D34" s="5">
        <f>COUNTIF(C2:C25,"&lt;0.835")-COUNTIF(C2:C25,"&lt;0.76")</f>
        <v>7</v>
      </c>
      <c r="E34" s="5">
        <v>5</v>
      </c>
      <c r="F34" s="5">
        <v>5</v>
      </c>
    </row>
    <row r="35" s="3" customFormat="1" spans="3:6">
      <c r="C35" s="16" t="s">
        <v>21</v>
      </c>
      <c r="D35" s="16">
        <f>COUNTIF(C2:C25,"&lt;0.91")-COUNTIF(C2:C25,"&lt;0.835")</f>
        <v>6</v>
      </c>
      <c r="E35" s="16">
        <v>3</v>
      </c>
      <c r="F35" s="16">
        <v>2</v>
      </c>
    </row>
    <row r="36" spans="3:5">
      <c r="C36" s="5" t="s">
        <v>22</v>
      </c>
      <c r="D36" s="5">
        <f>COUNTIF(C2:C25,"&lt;0.985")-COUNTIF(C2:C25,"&lt;0.91")</f>
        <v>0</v>
      </c>
      <c r="E36" s="5"/>
    </row>
    <row r="37" spans="3:5">
      <c r="C37" s="5" t="s">
        <v>23</v>
      </c>
      <c r="D37" s="5">
        <f>COUNTIF(C2:C25,"&lt;1.06")-COUNTIF(C2:C25,"&lt;0.985")</f>
        <v>0</v>
      </c>
      <c r="E37" s="5"/>
    </row>
    <row r="38" spans="3:5">
      <c r="C38" s="5" t="s">
        <v>24</v>
      </c>
      <c r="D38" s="5">
        <f>COUNTIF(C2:C25,"&lt;1.135")-COUNTIF(C2:C25,"&lt;1.06")</f>
        <v>0</v>
      </c>
      <c r="E38" s="5"/>
    </row>
    <row r="39" spans="3:5">
      <c r="C39" s="5" t="s">
        <v>25</v>
      </c>
      <c r="D39" s="5">
        <f>COUNTIF(C2:C25,"&lt;1.21")-COUNTIF(C2:C25,"&lt;1.135")</f>
        <v>0</v>
      </c>
      <c r="E39" s="5"/>
    </row>
    <row r="40" spans="7:8">
      <c r="G40" s="5">
        <v>0.57</v>
      </c>
      <c r="H40" s="5">
        <v>0.041</v>
      </c>
    </row>
    <row r="41" spans="7:8">
      <c r="G41" s="5">
        <v>0.725</v>
      </c>
      <c r="H41" s="5">
        <v>0.076</v>
      </c>
    </row>
    <row r="42" spans="7:8">
      <c r="G42" s="5">
        <v>0.801</v>
      </c>
      <c r="H42" s="5">
        <v>0.094</v>
      </c>
    </row>
  </sheetData>
  <pageMargins left="0.75" right="0.75" top="1" bottom="1" header="0.5" footer="0.5"/>
  <headerFooter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1"/>
  <sheetViews>
    <sheetView workbookViewId="0">
      <selection activeCell="A21" sqref="$A21:$XFD21"/>
    </sheetView>
  </sheetViews>
  <sheetFormatPr defaultColWidth="9" defaultRowHeight="13.5"/>
  <cols>
    <col min="3" max="4" width="18.375" customWidth="1"/>
    <col min="10" max="11" width="12.625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="2" customFormat="1" spans="1:14">
      <c r="A2" s="10">
        <v>70</v>
      </c>
      <c r="B2" s="11">
        <v>70</v>
      </c>
      <c r="C2" s="11">
        <v>0.448178768157959</v>
      </c>
      <c r="D2" s="11">
        <v>0.033928632736206</v>
      </c>
      <c r="E2" s="11">
        <v>10</v>
      </c>
      <c r="F2" s="11">
        <v>5</v>
      </c>
      <c r="G2" s="11">
        <v>0</v>
      </c>
      <c r="H2" s="11">
        <v>5</v>
      </c>
      <c r="I2" s="11">
        <v>1</v>
      </c>
      <c r="J2" s="11">
        <v>0.666666666666667</v>
      </c>
      <c r="K2" s="11">
        <v>0.8</v>
      </c>
      <c r="L2" s="11">
        <v>0.5</v>
      </c>
      <c r="M2" s="11">
        <v>0.5</v>
      </c>
      <c r="N2" s="11">
        <v>0.75</v>
      </c>
    </row>
    <row r="3" spans="1:14">
      <c r="A3" s="6">
        <v>8</v>
      </c>
      <c r="B3" s="7">
        <v>8</v>
      </c>
      <c r="C3" s="7">
        <v>0.465441465377808</v>
      </c>
      <c r="D3" s="7">
        <v>0.0322824716567993</v>
      </c>
      <c r="E3" s="7">
        <v>10</v>
      </c>
      <c r="F3" s="7">
        <v>6</v>
      </c>
      <c r="G3" s="7">
        <v>0</v>
      </c>
      <c r="H3" s="7">
        <v>4</v>
      </c>
      <c r="I3" s="7">
        <v>1</v>
      </c>
      <c r="J3" s="7">
        <v>0.625</v>
      </c>
      <c r="K3" s="7">
        <v>0.769230769230769</v>
      </c>
      <c r="L3" s="7">
        <v>0.6</v>
      </c>
      <c r="M3" s="7">
        <v>0.4</v>
      </c>
      <c r="N3" s="7">
        <v>0.7</v>
      </c>
    </row>
    <row r="4" spans="1:14">
      <c r="A4" s="6">
        <v>24</v>
      </c>
      <c r="B4" s="7">
        <v>24</v>
      </c>
      <c r="C4" s="7">
        <v>0.466872215270996</v>
      </c>
      <c r="D4" s="7">
        <v>0.0282845497131348</v>
      </c>
      <c r="E4" s="7">
        <v>10</v>
      </c>
      <c r="F4" s="7">
        <v>8</v>
      </c>
      <c r="G4" s="7">
        <v>0</v>
      </c>
      <c r="H4" s="7">
        <v>2</v>
      </c>
      <c r="I4" s="7">
        <v>1</v>
      </c>
      <c r="J4" s="7">
        <v>0.555555555555556</v>
      </c>
      <c r="K4" s="7">
        <v>0.714285714285714</v>
      </c>
      <c r="L4" s="7">
        <v>0.8</v>
      </c>
      <c r="M4" s="7">
        <v>0.2</v>
      </c>
      <c r="N4" s="7">
        <v>0.6</v>
      </c>
    </row>
    <row r="5" spans="1:14">
      <c r="A5" s="6">
        <v>55</v>
      </c>
      <c r="B5" s="7">
        <v>55</v>
      </c>
      <c r="C5" s="7">
        <v>0.471357107162476</v>
      </c>
      <c r="D5" s="7">
        <v>0.00975704193115234</v>
      </c>
      <c r="E5" s="7">
        <v>10</v>
      </c>
      <c r="F5" s="7">
        <v>5</v>
      </c>
      <c r="G5" s="7">
        <v>0</v>
      </c>
      <c r="H5" s="7">
        <v>5</v>
      </c>
      <c r="I5" s="7">
        <v>1</v>
      </c>
      <c r="J5" s="7">
        <v>0.666666666666667</v>
      </c>
      <c r="K5" s="7">
        <v>0.8</v>
      </c>
      <c r="L5" s="7">
        <v>0.5</v>
      </c>
      <c r="M5" s="7">
        <v>0.5</v>
      </c>
      <c r="N5" s="7">
        <v>0.75</v>
      </c>
    </row>
    <row r="6" s="1" customFormat="1" spans="1:14">
      <c r="A6" s="8">
        <v>59</v>
      </c>
      <c r="B6" s="9">
        <v>59</v>
      </c>
      <c r="C6" s="9">
        <v>0.475740194320679</v>
      </c>
      <c r="D6" s="9">
        <v>0.0055694580078125</v>
      </c>
      <c r="E6" s="9">
        <v>10</v>
      </c>
      <c r="F6" s="9">
        <v>6</v>
      </c>
      <c r="G6" s="9">
        <v>0</v>
      </c>
      <c r="H6" s="9">
        <v>4</v>
      </c>
      <c r="I6" s="9">
        <v>1</v>
      </c>
      <c r="J6" s="9">
        <v>0.625</v>
      </c>
      <c r="K6" s="9">
        <v>0.769230769230769</v>
      </c>
      <c r="L6" s="9">
        <v>0.6</v>
      </c>
      <c r="M6" s="9">
        <v>0.4</v>
      </c>
      <c r="N6" s="9">
        <v>0.7</v>
      </c>
    </row>
    <row r="7" spans="1:14">
      <c r="A7" s="6">
        <v>40</v>
      </c>
      <c r="B7" s="7">
        <v>40</v>
      </c>
      <c r="C7" s="7">
        <v>0.792062044143677</v>
      </c>
      <c r="D7" s="7">
        <v>0.0185079574584961</v>
      </c>
      <c r="E7" s="7">
        <v>10</v>
      </c>
      <c r="F7" s="7">
        <v>5</v>
      </c>
      <c r="G7" s="7">
        <v>0</v>
      </c>
      <c r="H7" s="7">
        <v>5</v>
      </c>
      <c r="I7" s="7">
        <v>1</v>
      </c>
      <c r="J7" s="7">
        <v>0.666666666666667</v>
      </c>
      <c r="K7" s="7">
        <v>0.8</v>
      </c>
      <c r="L7" s="7">
        <v>0.5</v>
      </c>
      <c r="M7" s="7">
        <v>0.5</v>
      </c>
      <c r="N7" s="7">
        <v>0.75</v>
      </c>
    </row>
    <row r="8" spans="1:14">
      <c r="A8" s="6">
        <v>14</v>
      </c>
      <c r="B8" s="7">
        <v>14</v>
      </c>
      <c r="C8" s="7">
        <v>0.890965580940247</v>
      </c>
      <c r="D8" s="7">
        <v>0.157147407531738</v>
      </c>
      <c r="E8" s="7">
        <v>10</v>
      </c>
      <c r="F8" s="7">
        <v>5</v>
      </c>
      <c r="G8" s="7">
        <v>0</v>
      </c>
      <c r="H8" s="7">
        <v>5</v>
      </c>
      <c r="I8" s="7">
        <v>1</v>
      </c>
      <c r="J8" s="7">
        <v>0.666666666666667</v>
      </c>
      <c r="K8" s="7">
        <v>0.8</v>
      </c>
      <c r="L8" s="7">
        <v>0.5</v>
      </c>
      <c r="M8" s="7">
        <v>0.5</v>
      </c>
      <c r="N8" s="7">
        <v>0.75</v>
      </c>
    </row>
    <row r="9" spans="1:14">
      <c r="A9" s="6">
        <v>65</v>
      </c>
      <c r="B9" s="7">
        <v>65</v>
      </c>
      <c r="C9" s="7">
        <v>0.745096802711487</v>
      </c>
      <c r="D9" s="7">
        <v>0.034243106842041</v>
      </c>
      <c r="E9" s="7">
        <v>10</v>
      </c>
      <c r="F9" s="7">
        <v>4</v>
      </c>
      <c r="G9" s="7">
        <v>0</v>
      </c>
      <c r="H9" s="7">
        <v>6</v>
      </c>
      <c r="I9" s="7">
        <v>1</v>
      </c>
      <c r="J9" s="7">
        <v>0.714285714285714</v>
      </c>
      <c r="K9" s="7">
        <v>0.833333333333333</v>
      </c>
      <c r="L9" s="7">
        <v>0.4</v>
      </c>
      <c r="M9" s="7">
        <v>0.6</v>
      </c>
      <c r="N9" s="7">
        <v>0.8</v>
      </c>
    </row>
    <row r="10" spans="1:14">
      <c r="A10" s="6">
        <v>57</v>
      </c>
      <c r="B10" s="7">
        <v>57</v>
      </c>
      <c r="C10" s="7">
        <v>0.703205585479736</v>
      </c>
      <c r="D10" s="7">
        <v>0.0240179300308228</v>
      </c>
      <c r="E10" s="7">
        <v>10</v>
      </c>
      <c r="F10" s="7">
        <v>4</v>
      </c>
      <c r="G10" s="7">
        <v>0</v>
      </c>
      <c r="H10" s="7">
        <v>6</v>
      </c>
      <c r="I10" s="7">
        <v>1</v>
      </c>
      <c r="J10" s="7">
        <v>0.714285714285714</v>
      </c>
      <c r="K10" s="7">
        <v>0.833333333333333</v>
      </c>
      <c r="L10" s="7">
        <v>0.4</v>
      </c>
      <c r="M10" s="7">
        <v>0.6</v>
      </c>
      <c r="N10" s="7">
        <v>0.8</v>
      </c>
    </row>
    <row r="11" s="2" customFormat="1" spans="1:14">
      <c r="A11" s="10">
        <v>5</v>
      </c>
      <c r="B11" s="11">
        <v>5</v>
      </c>
      <c r="C11" s="11">
        <v>0.759477138519287</v>
      </c>
      <c r="D11" s="11">
        <v>0.0228502750396729</v>
      </c>
      <c r="E11" s="11">
        <v>10</v>
      </c>
      <c r="F11" s="11">
        <v>6</v>
      </c>
      <c r="G11" s="11">
        <v>0</v>
      </c>
      <c r="H11" s="11">
        <v>4</v>
      </c>
      <c r="I11" s="11">
        <v>1</v>
      </c>
      <c r="J11" s="11">
        <v>0.625</v>
      </c>
      <c r="K11" s="11">
        <v>0.769230769230769</v>
      </c>
      <c r="L11" s="11">
        <v>0.6</v>
      </c>
      <c r="M11" s="11">
        <v>0.4</v>
      </c>
      <c r="N11" s="11">
        <v>0.7</v>
      </c>
    </row>
    <row r="12" spans="1:14">
      <c r="A12" s="6">
        <v>44</v>
      </c>
      <c r="B12" s="7">
        <v>44</v>
      </c>
      <c r="C12" s="7">
        <v>0.579375267028809</v>
      </c>
      <c r="D12" s="7">
        <v>0.00989007949829102</v>
      </c>
      <c r="E12" s="7">
        <v>10</v>
      </c>
      <c r="F12" s="7">
        <v>6</v>
      </c>
      <c r="G12" s="7">
        <v>0</v>
      </c>
      <c r="H12" s="7">
        <v>4</v>
      </c>
      <c r="I12" s="7">
        <v>1</v>
      </c>
      <c r="J12" s="7">
        <v>0.625</v>
      </c>
      <c r="K12" s="7">
        <v>0.769230769230769</v>
      </c>
      <c r="L12" s="7">
        <v>0.6</v>
      </c>
      <c r="M12" s="7">
        <v>0.4</v>
      </c>
      <c r="N12" s="7">
        <v>0.7</v>
      </c>
    </row>
    <row r="13" spans="1:14">
      <c r="A13" s="6">
        <v>43</v>
      </c>
      <c r="B13" s="7">
        <v>43</v>
      </c>
      <c r="C13" s="7">
        <v>0.888309717178345</v>
      </c>
      <c r="D13" s="7">
        <v>0.139370918273926</v>
      </c>
      <c r="E13" s="7">
        <v>10</v>
      </c>
      <c r="F13" s="7">
        <v>7</v>
      </c>
      <c r="G13" s="7">
        <v>0</v>
      </c>
      <c r="H13" s="7">
        <v>3</v>
      </c>
      <c r="I13" s="7">
        <v>1</v>
      </c>
      <c r="J13" s="7">
        <v>0.588235294117647</v>
      </c>
      <c r="K13" s="7">
        <v>0.740740740740741</v>
      </c>
      <c r="L13" s="7">
        <v>0.7</v>
      </c>
      <c r="M13" s="7">
        <v>0.3</v>
      </c>
      <c r="N13" s="7">
        <v>0.65</v>
      </c>
    </row>
    <row r="14" spans="1:14">
      <c r="A14" s="6">
        <v>22</v>
      </c>
      <c r="B14" s="7">
        <v>22</v>
      </c>
      <c r="C14" s="7">
        <v>0.768659114837646</v>
      </c>
      <c r="D14" s="7">
        <v>0.0440047979354858</v>
      </c>
      <c r="E14" s="7">
        <v>10</v>
      </c>
      <c r="F14" s="7">
        <v>7</v>
      </c>
      <c r="G14" s="7">
        <v>0</v>
      </c>
      <c r="H14" s="7">
        <v>3</v>
      </c>
      <c r="I14" s="7">
        <v>1</v>
      </c>
      <c r="J14" s="7">
        <v>0.588235294117647</v>
      </c>
      <c r="K14" s="7">
        <v>0.740740740740741</v>
      </c>
      <c r="L14" s="7">
        <v>0.7</v>
      </c>
      <c r="M14" s="7">
        <v>0.3</v>
      </c>
      <c r="N14" s="7">
        <v>0.65</v>
      </c>
    </row>
    <row r="15" spans="1:14">
      <c r="A15" s="6">
        <v>81</v>
      </c>
      <c r="B15" s="7">
        <v>81</v>
      </c>
      <c r="C15" s="7">
        <v>0.777614712715149</v>
      </c>
      <c r="D15" s="7">
        <v>0.0385898351669312</v>
      </c>
      <c r="E15" s="7">
        <v>10</v>
      </c>
      <c r="F15" s="7">
        <v>4</v>
      </c>
      <c r="G15" s="7">
        <v>0</v>
      </c>
      <c r="H15" s="7">
        <v>6</v>
      </c>
      <c r="I15" s="7">
        <v>1</v>
      </c>
      <c r="J15" s="7">
        <v>0.714285714285714</v>
      </c>
      <c r="K15" s="7">
        <v>0.833333333333333</v>
      </c>
      <c r="L15" s="7">
        <v>0.4</v>
      </c>
      <c r="M15" s="7">
        <v>0.6</v>
      </c>
      <c r="N15" s="7">
        <v>0.8</v>
      </c>
    </row>
    <row r="16" spans="1:14">
      <c r="A16" s="6">
        <v>2</v>
      </c>
      <c r="B16" s="7">
        <v>2</v>
      </c>
      <c r="C16" s="7">
        <v>0.782570600509644</v>
      </c>
      <c r="D16" s="7">
        <v>0.0511977672576904</v>
      </c>
      <c r="E16" s="7">
        <v>10</v>
      </c>
      <c r="F16" s="7">
        <v>8</v>
      </c>
      <c r="G16" s="7">
        <v>0</v>
      </c>
      <c r="H16" s="7">
        <v>2</v>
      </c>
      <c r="I16" s="7">
        <v>1</v>
      </c>
      <c r="J16" s="7">
        <v>0.555555555555556</v>
      </c>
      <c r="K16" s="7">
        <v>0.714285714285714</v>
      </c>
      <c r="L16" s="7">
        <v>0.8</v>
      </c>
      <c r="M16" s="7">
        <v>0.2</v>
      </c>
      <c r="N16" s="7">
        <v>0.6</v>
      </c>
    </row>
    <row r="17" spans="1:14">
      <c r="A17" s="6">
        <v>40</v>
      </c>
      <c r="B17" s="7">
        <v>40</v>
      </c>
      <c r="C17" s="7">
        <v>0.792062044143677</v>
      </c>
      <c r="D17" s="7">
        <v>0.0185079574584961</v>
      </c>
      <c r="E17" s="7">
        <v>10</v>
      </c>
      <c r="F17" s="7">
        <v>5</v>
      </c>
      <c r="G17" s="7">
        <v>0</v>
      </c>
      <c r="H17" s="7">
        <v>5</v>
      </c>
      <c r="I17" s="7">
        <v>1</v>
      </c>
      <c r="J17" s="7">
        <v>0.666666666666667</v>
      </c>
      <c r="K17" s="7">
        <v>0.8</v>
      </c>
      <c r="L17" s="7">
        <v>0.5</v>
      </c>
      <c r="M17" s="7">
        <v>0.5</v>
      </c>
      <c r="N17" s="7">
        <v>0.75</v>
      </c>
    </row>
    <row r="18" spans="1:14">
      <c r="A18" s="6">
        <v>93</v>
      </c>
      <c r="B18" s="7">
        <v>93</v>
      </c>
      <c r="C18" s="7">
        <v>0.902466416358948</v>
      </c>
      <c r="D18" s="7">
        <v>0.0377544164657593</v>
      </c>
      <c r="E18" s="7">
        <v>10</v>
      </c>
      <c r="F18" s="7">
        <v>4</v>
      </c>
      <c r="G18" s="7">
        <v>0</v>
      </c>
      <c r="H18" s="7">
        <v>6</v>
      </c>
      <c r="I18" s="7">
        <v>1</v>
      </c>
      <c r="J18" s="7">
        <v>0.714285714285714</v>
      </c>
      <c r="K18" s="7">
        <v>0.833333333333333</v>
      </c>
      <c r="L18" s="7">
        <v>0.4</v>
      </c>
      <c r="M18" s="7">
        <v>0.6</v>
      </c>
      <c r="N18" s="7">
        <v>0.8</v>
      </c>
    </row>
    <row r="19" spans="1:14">
      <c r="A19" s="6">
        <v>17</v>
      </c>
      <c r="B19" s="7">
        <v>17</v>
      </c>
      <c r="C19" s="7">
        <v>0.802490711212158</v>
      </c>
      <c r="D19" s="7">
        <v>0.0230822563171387</v>
      </c>
      <c r="E19" s="7">
        <v>10</v>
      </c>
      <c r="F19" s="7">
        <v>5</v>
      </c>
      <c r="G19" s="7">
        <v>0</v>
      </c>
      <c r="H19" s="7">
        <v>5</v>
      </c>
      <c r="I19" s="7">
        <v>1</v>
      </c>
      <c r="J19" s="7">
        <v>0.666666666666667</v>
      </c>
      <c r="K19" s="7">
        <v>0.8</v>
      </c>
      <c r="L19" s="7">
        <v>0.5</v>
      </c>
      <c r="M19" s="7">
        <v>0.5</v>
      </c>
      <c r="N19" s="7">
        <v>0.75</v>
      </c>
    </row>
    <row r="20" spans="1:14">
      <c r="A20" s="6">
        <v>96</v>
      </c>
      <c r="B20" s="7">
        <v>96</v>
      </c>
      <c r="C20" s="7">
        <v>0.825199604034424</v>
      </c>
      <c r="D20" s="7">
        <v>0.0523767471313477</v>
      </c>
      <c r="E20" s="7">
        <v>10</v>
      </c>
      <c r="F20" s="7">
        <v>5</v>
      </c>
      <c r="G20" s="7">
        <v>0</v>
      </c>
      <c r="H20" s="7">
        <v>5</v>
      </c>
      <c r="I20" s="7">
        <v>1</v>
      </c>
      <c r="J20" s="7">
        <v>0.666666666666667</v>
      </c>
      <c r="K20" s="7">
        <v>0.8</v>
      </c>
      <c r="L20" s="7">
        <v>0.5</v>
      </c>
      <c r="M20" s="7">
        <v>0.5</v>
      </c>
      <c r="N20" s="7">
        <v>0.75</v>
      </c>
    </row>
    <row r="21" spans="1:14">
      <c r="A21" s="6">
        <v>6</v>
      </c>
      <c r="B21" s="7">
        <v>6</v>
      </c>
      <c r="C21" s="7">
        <v>0.825859069824219</v>
      </c>
      <c r="D21" s="7">
        <v>0.0527646541595459</v>
      </c>
      <c r="E21" s="7">
        <v>10</v>
      </c>
      <c r="F21" s="7">
        <v>5</v>
      </c>
      <c r="G21" s="7">
        <v>0</v>
      </c>
      <c r="H21" s="7">
        <v>5</v>
      </c>
      <c r="I21" s="7">
        <v>1</v>
      </c>
      <c r="J21" s="7">
        <v>0.666666666666667</v>
      </c>
      <c r="K21" s="7">
        <v>0.8</v>
      </c>
      <c r="L21" s="7">
        <v>0.5</v>
      </c>
      <c r="M21" s="7">
        <v>0.5</v>
      </c>
      <c r="N21" s="7">
        <v>0.75</v>
      </c>
    </row>
    <row r="22" spans="1:14">
      <c r="A22" s="6">
        <v>36</v>
      </c>
      <c r="B22" s="7">
        <v>36</v>
      </c>
      <c r="C22" s="7">
        <v>0.845277667045593</v>
      </c>
      <c r="D22" s="7">
        <v>0.0597842931747437</v>
      </c>
      <c r="E22" s="7">
        <v>10</v>
      </c>
      <c r="F22" s="7">
        <v>8</v>
      </c>
      <c r="G22" s="7">
        <v>0</v>
      </c>
      <c r="H22" s="7">
        <v>2</v>
      </c>
      <c r="I22" s="7">
        <v>1</v>
      </c>
      <c r="J22" s="7">
        <v>0.555555555555556</v>
      </c>
      <c r="K22" s="7">
        <v>0.714285714285714</v>
      </c>
      <c r="L22" s="7">
        <v>0.8</v>
      </c>
      <c r="M22" s="7">
        <v>0.2</v>
      </c>
      <c r="N22" s="7">
        <v>0.6</v>
      </c>
    </row>
    <row r="23" spans="1:14">
      <c r="A23" s="6">
        <v>79</v>
      </c>
      <c r="B23" s="7">
        <v>79</v>
      </c>
      <c r="C23" s="7">
        <v>0.850063800811768</v>
      </c>
      <c r="D23" s="7">
        <v>0.0480085611343384</v>
      </c>
      <c r="E23" s="7">
        <v>10</v>
      </c>
      <c r="F23" s="7">
        <v>2</v>
      </c>
      <c r="G23" s="7">
        <v>0</v>
      </c>
      <c r="H23" s="7">
        <v>8</v>
      </c>
      <c r="I23" s="7">
        <v>1</v>
      </c>
      <c r="J23" s="7">
        <v>0.833333333333333</v>
      </c>
      <c r="K23" s="7">
        <v>0.909090909090909</v>
      </c>
      <c r="L23" s="7">
        <v>0.2</v>
      </c>
      <c r="M23" s="7">
        <v>0.8</v>
      </c>
      <c r="N23" s="7">
        <v>0.9</v>
      </c>
    </row>
    <row r="24" spans="1:14">
      <c r="A24" s="6">
        <v>99</v>
      </c>
      <c r="B24" s="7">
        <v>99</v>
      </c>
      <c r="C24" s="7">
        <v>0.862016797065735</v>
      </c>
      <c r="D24" s="7">
        <v>0.0384888648986816</v>
      </c>
      <c r="E24" s="7">
        <v>10</v>
      </c>
      <c r="F24" s="7">
        <v>5</v>
      </c>
      <c r="G24" s="7">
        <v>0</v>
      </c>
      <c r="H24" s="7">
        <v>5</v>
      </c>
      <c r="I24" s="7">
        <v>1</v>
      </c>
      <c r="J24" s="7">
        <v>0.666666666666667</v>
      </c>
      <c r="K24" s="7">
        <v>0.8</v>
      </c>
      <c r="L24" s="7">
        <v>0.5</v>
      </c>
      <c r="M24" s="7">
        <v>0.5</v>
      </c>
      <c r="N24" s="7">
        <v>0.75</v>
      </c>
    </row>
    <row r="25" spans="3:14">
      <c r="C25" s="5">
        <f>AVERAGE(C2:C24)</f>
        <v>0.726972279341325</v>
      </c>
      <c r="D25" s="5">
        <f>AVERAGE(D2:D24)</f>
        <v>0.0426265208617501</v>
      </c>
      <c r="J25" s="5">
        <f>AVERAGE(J2:J24)</f>
        <v>0.653635367190355</v>
      </c>
      <c r="K25" s="5">
        <f>AVERAGE(K2:K24)</f>
        <v>0.788855910595041</v>
      </c>
      <c r="L25" s="5">
        <f>AVERAGE(L2:L24)</f>
        <v>0.543478260869565</v>
      </c>
      <c r="M25" s="5">
        <f>AVERAGE(M2:M24)</f>
        <v>0.456521739130435</v>
      </c>
      <c r="N25" s="5">
        <f>AVERAGE(N2:N24)</f>
        <v>0.728260869565217</v>
      </c>
    </row>
    <row r="26" spans="12:13">
      <c r="L26" s="5">
        <f>AVERAGE(L3:L25)</f>
        <v>0.545368620037807</v>
      </c>
      <c r="M26" s="5">
        <f>AVERAGE(M3:M25)</f>
        <v>0.454631379962193</v>
      </c>
    </row>
    <row r="27" spans="3:9">
      <c r="C27" s="12" t="s">
        <v>13</v>
      </c>
      <c r="D27" s="5" t="s">
        <v>14</v>
      </c>
      <c r="E27" s="5" t="s">
        <v>96</v>
      </c>
      <c r="F27" s="5" t="s">
        <v>97</v>
      </c>
      <c r="G27" s="13" t="s">
        <v>26</v>
      </c>
      <c r="H27" s="14"/>
      <c r="I27" s="14"/>
    </row>
    <row r="28" spans="3:10">
      <c r="C28" s="5" t="s">
        <v>15</v>
      </c>
      <c r="D28" s="5">
        <f>COUNTIF(C2:C24,"&lt;0.46")-COUNTIF(C2:C24,"&lt;0.385")</f>
        <v>1</v>
      </c>
      <c r="E28" s="5"/>
      <c r="G28" s="15"/>
      <c r="H28" s="14"/>
      <c r="I28" s="14"/>
      <c r="J28" s="14"/>
    </row>
    <row r="29" spans="3:10">
      <c r="C29" s="5" t="s">
        <v>16</v>
      </c>
      <c r="D29" s="5">
        <f>COUNTIF(C2:C24,"&lt;0.535")-COUNTIF(C2:C24,"&lt;0.46")</f>
        <v>4</v>
      </c>
      <c r="E29" s="5"/>
      <c r="G29" s="15">
        <v>0.04</v>
      </c>
      <c r="H29" s="14">
        <v>-20</v>
      </c>
      <c r="I29" s="14">
        <v>480</v>
      </c>
      <c r="J29" s="14">
        <v>24</v>
      </c>
    </row>
    <row r="30" s="3" customFormat="1" spans="3:10">
      <c r="C30" s="16" t="s">
        <v>17</v>
      </c>
      <c r="D30" s="16">
        <f>COUNTIF(C2:C24,"&lt;0.61")-COUNTIF(C2:C24,"&lt;0.535")</f>
        <v>1</v>
      </c>
      <c r="E30" s="16">
        <v>3</v>
      </c>
      <c r="F30" s="16">
        <v>2</v>
      </c>
      <c r="G30" s="15">
        <v>0.08</v>
      </c>
      <c r="H30" s="14">
        <v>-40</v>
      </c>
      <c r="I30" s="14">
        <v>460</v>
      </c>
      <c r="J30" s="14">
        <v>23</v>
      </c>
    </row>
    <row r="31" spans="3:10">
      <c r="C31" s="5" t="s">
        <v>18</v>
      </c>
      <c r="D31" s="5">
        <f>COUNTIF(C2:C24,"&lt;0.685")-COUNTIF(C2:C24,"&lt;0.61")</f>
        <v>0</v>
      </c>
      <c r="E31" s="5">
        <v>5</v>
      </c>
      <c r="F31" s="5">
        <v>5</v>
      </c>
      <c r="G31" s="15">
        <v>0.12</v>
      </c>
      <c r="H31" s="14">
        <v>-60</v>
      </c>
      <c r="I31" s="14">
        <v>440</v>
      </c>
      <c r="J31" s="14">
        <v>22</v>
      </c>
    </row>
    <row r="32" s="4" customFormat="1" spans="3:10">
      <c r="C32" s="17" t="s">
        <v>19</v>
      </c>
      <c r="D32" s="17">
        <f>COUNTIF(C2:C24,"&lt;0.76")-COUNTIF(C2:C24,"&lt;0.685")</f>
        <v>3</v>
      </c>
      <c r="E32" s="17">
        <v>9</v>
      </c>
      <c r="F32" s="17">
        <v>7</v>
      </c>
      <c r="G32" s="15">
        <v>0.16</v>
      </c>
      <c r="H32" s="18">
        <v>-80</v>
      </c>
      <c r="I32" s="18">
        <v>420</v>
      </c>
      <c r="J32" s="14">
        <v>21</v>
      </c>
    </row>
    <row r="33" spans="3:6">
      <c r="C33" s="5" t="s">
        <v>20</v>
      </c>
      <c r="D33" s="5">
        <f>COUNTIF(C2:C24,"&lt;0.835")-COUNTIF(C2:C24,"&lt;0.76")</f>
        <v>8</v>
      </c>
      <c r="E33" s="5">
        <v>5</v>
      </c>
      <c r="F33" s="5">
        <v>5</v>
      </c>
    </row>
    <row r="34" s="3" customFormat="1" spans="3:6">
      <c r="C34" s="16" t="s">
        <v>21</v>
      </c>
      <c r="D34" s="16">
        <f>COUNTIF(C2:C24,"&lt;0.91")-COUNTIF(C2:C24,"&lt;0.835")</f>
        <v>6</v>
      </c>
      <c r="E34" s="16">
        <v>3</v>
      </c>
      <c r="F34" s="16">
        <v>2</v>
      </c>
    </row>
    <row r="35" spans="3:5">
      <c r="C35" s="5" t="s">
        <v>22</v>
      </c>
      <c r="D35" s="5">
        <f>COUNTIF(C2:C24,"&lt;0.985")-COUNTIF(C2:C24,"&lt;0.91")</f>
        <v>0</v>
      </c>
      <c r="E35" s="5"/>
    </row>
    <row r="36" spans="3:5">
      <c r="C36" s="5" t="s">
        <v>23</v>
      </c>
      <c r="D36" s="5">
        <f>COUNTIF(C2:C24,"&lt;1.06")-COUNTIF(C2:C24,"&lt;0.985")</f>
        <v>0</v>
      </c>
      <c r="E36" s="5"/>
    </row>
    <row r="37" spans="3:5">
      <c r="C37" s="5" t="s">
        <v>24</v>
      </c>
      <c r="D37" s="5">
        <f>COUNTIF(C2:C24,"&lt;1.135")-COUNTIF(C2:C24,"&lt;1.06")</f>
        <v>0</v>
      </c>
      <c r="E37" s="5"/>
    </row>
    <row r="38" spans="3:5">
      <c r="C38" s="5" t="s">
        <v>25</v>
      </c>
      <c r="D38" s="5">
        <f>COUNTIF(C2:C24,"&lt;1.21")-COUNTIF(C2:C24,"&lt;1.135")</f>
        <v>0</v>
      </c>
      <c r="E38" s="5"/>
    </row>
    <row r="39" spans="7:8">
      <c r="G39" s="5">
        <v>0.57</v>
      </c>
      <c r="H39" s="5">
        <v>0.041</v>
      </c>
    </row>
    <row r="40" spans="7:8">
      <c r="G40" s="5">
        <v>0.725</v>
      </c>
      <c r="H40" s="5">
        <v>0.076</v>
      </c>
    </row>
    <row r="41" spans="7:8">
      <c r="G41" s="5">
        <v>0.801</v>
      </c>
      <c r="H41" s="5">
        <v>0.094</v>
      </c>
    </row>
  </sheetData>
  <pageMargins left="0.75" right="0.75" top="1" bottom="1" header="0.5" footer="0.5"/>
  <headerFooter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0"/>
  <sheetViews>
    <sheetView topLeftCell="A13" workbookViewId="0">
      <selection activeCell="A21" sqref="$A21:$XFD21"/>
    </sheetView>
  </sheetViews>
  <sheetFormatPr defaultColWidth="9" defaultRowHeight="13.5"/>
  <cols>
    <col min="3" max="4" width="18.25" customWidth="1"/>
    <col min="10" max="11" width="12.625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="2" customFormat="1" spans="1:14">
      <c r="A2" s="10">
        <v>70</v>
      </c>
      <c r="B2" s="11">
        <v>70</v>
      </c>
      <c r="C2" s="11">
        <v>0.448178768157959</v>
      </c>
      <c r="D2" s="11">
        <v>0.033928632736206</v>
      </c>
      <c r="E2" s="11">
        <v>10</v>
      </c>
      <c r="F2" s="11">
        <v>5</v>
      </c>
      <c r="G2" s="11">
        <v>0</v>
      </c>
      <c r="H2" s="11">
        <v>5</v>
      </c>
      <c r="I2" s="11">
        <v>1</v>
      </c>
      <c r="J2" s="11">
        <v>0.666666666666667</v>
      </c>
      <c r="K2" s="11">
        <v>0.8</v>
      </c>
      <c r="L2" s="11">
        <v>0.5</v>
      </c>
      <c r="M2" s="11">
        <v>0.5</v>
      </c>
      <c r="N2" s="11">
        <v>0.75</v>
      </c>
    </row>
    <row r="3" spans="1:14">
      <c r="A3" s="6">
        <v>8</v>
      </c>
      <c r="B3" s="7">
        <v>8</v>
      </c>
      <c r="C3" s="7">
        <v>0.465441465377808</v>
      </c>
      <c r="D3" s="7">
        <v>0.0322824716567993</v>
      </c>
      <c r="E3" s="7">
        <v>10</v>
      </c>
      <c r="F3" s="7">
        <v>6</v>
      </c>
      <c r="G3" s="7">
        <v>0</v>
      </c>
      <c r="H3" s="7">
        <v>4</v>
      </c>
      <c r="I3" s="7">
        <v>1</v>
      </c>
      <c r="J3" s="7">
        <v>0.625</v>
      </c>
      <c r="K3" s="7">
        <v>0.769230769230769</v>
      </c>
      <c r="L3" s="7">
        <v>0.6</v>
      </c>
      <c r="M3" s="7">
        <v>0.4</v>
      </c>
      <c r="N3" s="7">
        <v>0.7</v>
      </c>
    </row>
    <row r="4" spans="1:14">
      <c r="A4" s="6">
        <v>24</v>
      </c>
      <c r="B4" s="7">
        <v>24</v>
      </c>
      <c r="C4" s="7">
        <v>0.466872215270996</v>
      </c>
      <c r="D4" s="7">
        <v>0.0282845497131348</v>
      </c>
      <c r="E4" s="7">
        <v>10</v>
      </c>
      <c r="F4" s="7">
        <v>8</v>
      </c>
      <c r="G4" s="7">
        <v>0</v>
      </c>
      <c r="H4" s="7">
        <v>2</v>
      </c>
      <c r="I4" s="7">
        <v>1</v>
      </c>
      <c r="J4" s="7">
        <v>0.555555555555556</v>
      </c>
      <c r="K4" s="7">
        <v>0.714285714285714</v>
      </c>
      <c r="L4" s="7">
        <v>0.8</v>
      </c>
      <c r="M4" s="7">
        <v>0.2</v>
      </c>
      <c r="N4" s="7">
        <v>0.6</v>
      </c>
    </row>
    <row r="5" spans="1:14">
      <c r="A5" s="6">
        <v>55</v>
      </c>
      <c r="B5" s="7">
        <v>55</v>
      </c>
      <c r="C5" s="7">
        <v>0.471357107162476</v>
      </c>
      <c r="D5" s="7">
        <v>0.00975704193115234</v>
      </c>
      <c r="E5" s="7">
        <v>10</v>
      </c>
      <c r="F5" s="7">
        <v>5</v>
      </c>
      <c r="G5" s="7">
        <v>0</v>
      </c>
      <c r="H5" s="7">
        <v>5</v>
      </c>
      <c r="I5" s="7">
        <v>1</v>
      </c>
      <c r="J5" s="7">
        <v>0.666666666666667</v>
      </c>
      <c r="K5" s="7">
        <v>0.8</v>
      </c>
      <c r="L5" s="7">
        <v>0.5</v>
      </c>
      <c r="M5" s="7">
        <v>0.5</v>
      </c>
      <c r="N5" s="7">
        <v>0.75</v>
      </c>
    </row>
    <row r="6" s="1" customFormat="1" spans="1:14">
      <c r="A6" s="8">
        <v>59</v>
      </c>
      <c r="B6" s="9">
        <v>59</v>
      </c>
      <c r="C6" s="9">
        <v>0.475740194320679</v>
      </c>
      <c r="D6" s="9">
        <v>0.0055694580078125</v>
      </c>
      <c r="E6" s="9">
        <v>10</v>
      </c>
      <c r="F6" s="9">
        <v>6</v>
      </c>
      <c r="G6" s="9">
        <v>0</v>
      </c>
      <c r="H6" s="9">
        <v>4</v>
      </c>
      <c r="I6" s="9">
        <v>1</v>
      </c>
      <c r="J6" s="9">
        <v>0.625</v>
      </c>
      <c r="K6" s="9">
        <v>0.769230769230769</v>
      </c>
      <c r="L6" s="9">
        <v>0.6</v>
      </c>
      <c r="M6" s="9">
        <v>0.4</v>
      </c>
      <c r="N6" s="9">
        <v>0.7</v>
      </c>
    </row>
    <row r="7" spans="1:14">
      <c r="A7" s="6">
        <v>30</v>
      </c>
      <c r="B7" s="7">
        <v>30</v>
      </c>
      <c r="C7" s="7">
        <v>0.924483895301819</v>
      </c>
      <c r="D7" s="7">
        <v>0.00849044322967529</v>
      </c>
      <c r="E7" s="7">
        <v>10</v>
      </c>
      <c r="F7" s="7">
        <v>8</v>
      </c>
      <c r="G7" s="7">
        <v>0</v>
      </c>
      <c r="H7" s="7">
        <v>2</v>
      </c>
      <c r="I7" s="7">
        <v>1</v>
      </c>
      <c r="J7" s="7">
        <v>0.555555555555556</v>
      </c>
      <c r="K7" s="7">
        <v>0.714285714285714</v>
      </c>
      <c r="L7" s="7">
        <v>0.8</v>
      </c>
      <c r="M7" s="7">
        <v>0.2</v>
      </c>
      <c r="N7" s="7">
        <v>0.6</v>
      </c>
    </row>
    <row r="8" spans="1:14">
      <c r="A8" s="6">
        <v>43</v>
      </c>
      <c r="B8" s="7">
        <v>43</v>
      </c>
      <c r="C8" s="7">
        <v>0.888309717178345</v>
      </c>
      <c r="D8" s="7">
        <v>0.139370918273926</v>
      </c>
      <c r="E8" s="7">
        <v>10</v>
      </c>
      <c r="F8" s="7">
        <v>7</v>
      </c>
      <c r="G8" s="7">
        <v>0</v>
      </c>
      <c r="H8" s="7">
        <v>3</v>
      </c>
      <c r="I8" s="7">
        <v>1</v>
      </c>
      <c r="J8" s="7">
        <v>0.588235294117647</v>
      </c>
      <c r="K8" s="7">
        <v>0.740740740740741</v>
      </c>
      <c r="L8" s="7">
        <v>0.7</v>
      </c>
      <c r="M8" s="7">
        <v>0.3</v>
      </c>
      <c r="N8" s="7">
        <v>0.65</v>
      </c>
    </row>
    <row r="9" spans="1:14">
      <c r="A9" s="6">
        <v>65</v>
      </c>
      <c r="B9" s="7">
        <v>65</v>
      </c>
      <c r="C9" s="7">
        <v>0.745096802711487</v>
      </c>
      <c r="D9" s="7">
        <v>0.034243106842041</v>
      </c>
      <c r="E9" s="7">
        <v>10</v>
      </c>
      <c r="F9" s="7">
        <v>4</v>
      </c>
      <c r="G9" s="7">
        <v>0</v>
      </c>
      <c r="H9" s="7">
        <v>6</v>
      </c>
      <c r="I9" s="7">
        <v>1</v>
      </c>
      <c r="J9" s="7">
        <v>0.714285714285714</v>
      </c>
      <c r="K9" s="7">
        <v>0.833333333333333</v>
      </c>
      <c r="L9" s="7">
        <v>0.4</v>
      </c>
      <c r="M9" s="7">
        <v>0.6</v>
      </c>
      <c r="N9" s="7">
        <v>0.8</v>
      </c>
    </row>
    <row r="10" spans="1:14">
      <c r="A10" s="6">
        <v>57</v>
      </c>
      <c r="B10" s="7">
        <v>57</v>
      </c>
      <c r="C10" s="7">
        <v>0.703205585479736</v>
      </c>
      <c r="D10" s="7">
        <v>0.0240179300308228</v>
      </c>
      <c r="E10" s="7">
        <v>10</v>
      </c>
      <c r="F10" s="7">
        <v>4</v>
      </c>
      <c r="G10" s="7">
        <v>0</v>
      </c>
      <c r="H10" s="7">
        <v>6</v>
      </c>
      <c r="I10" s="7">
        <v>1</v>
      </c>
      <c r="J10" s="7">
        <v>0.714285714285714</v>
      </c>
      <c r="K10" s="7">
        <v>0.833333333333333</v>
      </c>
      <c r="L10" s="7">
        <v>0.4</v>
      </c>
      <c r="M10" s="7">
        <v>0.6</v>
      </c>
      <c r="N10" s="7">
        <v>0.8</v>
      </c>
    </row>
    <row r="11" s="2" customFormat="1" spans="1:14">
      <c r="A11" s="10">
        <v>5</v>
      </c>
      <c r="B11" s="11">
        <v>5</v>
      </c>
      <c r="C11" s="11">
        <v>0.759477138519287</v>
      </c>
      <c r="D11" s="11">
        <v>0.0228502750396729</v>
      </c>
      <c r="E11" s="11">
        <v>10</v>
      </c>
      <c r="F11" s="11">
        <v>6</v>
      </c>
      <c r="G11" s="11">
        <v>0</v>
      </c>
      <c r="H11" s="11">
        <v>4</v>
      </c>
      <c r="I11" s="11">
        <v>1</v>
      </c>
      <c r="J11" s="11">
        <v>0.625</v>
      </c>
      <c r="K11" s="11">
        <v>0.769230769230769</v>
      </c>
      <c r="L11" s="11">
        <v>0.6</v>
      </c>
      <c r="M11" s="11">
        <v>0.4</v>
      </c>
      <c r="N11" s="11">
        <v>0.7</v>
      </c>
    </row>
    <row r="12" spans="1:14">
      <c r="A12" s="6">
        <v>44</v>
      </c>
      <c r="B12" s="7">
        <v>44</v>
      </c>
      <c r="C12" s="7">
        <v>0.579375267028809</v>
      </c>
      <c r="D12" s="7">
        <v>0.00989007949829102</v>
      </c>
      <c r="E12" s="7">
        <v>10</v>
      </c>
      <c r="F12" s="7">
        <v>6</v>
      </c>
      <c r="G12" s="7">
        <v>0</v>
      </c>
      <c r="H12" s="7">
        <v>4</v>
      </c>
      <c r="I12" s="7">
        <v>1</v>
      </c>
      <c r="J12" s="7">
        <v>0.625</v>
      </c>
      <c r="K12" s="7">
        <v>0.769230769230769</v>
      </c>
      <c r="L12" s="7">
        <v>0.6</v>
      </c>
      <c r="M12" s="7">
        <v>0.4</v>
      </c>
      <c r="N12" s="7">
        <v>0.7</v>
      </c>
    </row>
    <row r="13" spans="1:14">
      <c r="A13" s="6">
        <v>43</v>
      </c>
      <c r="B13" s="7">
        <v>43</v>
      </c>
      <c r="C13" s="7">
        <v>0.888309717178345</v>
      </c>
      <c r="D13" s="7">
        <v>0.139370918273926</v>
      </c>
      <c r="E13" s="7">
        <v>10</v>
      </c>
      <c r="F13" s="7">
        <v>7</v>
      </c>
      <c r="G13" s="7">
        <v>0</v>
      </c>
      <c r="H13" s="7">
        <v>3</v>
      </c>
      <c r="I13" s="7">
        <v>1</v>
      </c>
      <c r="J13" s="7">
        <v>0.588235294117647</v>
      </c>
      <c r="K13" s="7">
        <v>0.740740740740741</v>
      </c>
      <c r="L13" s="7">
        <v>0.7</v>
      </c>
      <c r="M13" s="7">
        <v>0.3</v>
      </c>
      <c r="N13" s="7">
        <v>0.65</v>
      </c>
    </row>
    <row r="14" spans="1:14">
      <c r="A14" s="6">
        <v>22</v>
      </c>
      <c r="B14" s="7">
        <v>22</v>
      </c>
      <c r="C14" s="7">
        <v>0.768659114837646</v>
      </c>
      <c r="D14" s="7">
        <v>0.0440047979354858</v>
      </c>
      <c r="E14" s="7">
        <v>10</v>
      </c>
      <c r="F14" s="7">
        <v>7</v>
      </c>
      <c r="G14" s="7">
        <v>0</v>
      </c>
      <c r="H14" s="7">
        <v>3</v>
      </c>
      <c r="I14" s="7">
        <v>1</v>
      </c>
      <c r="J14" s="7">
        <v>0.588235294117647</v>
      </c>
      <c r="K14" s="7">
        <v>0.740740740740741</v>
      </c>
      <c r="L14" s="7">
        <v>0.7</v>
      </c>
      <c r="M14" s="7">
        <v>0.3</v>
      </c>
      <c r="N14" s="7">
        <v>0.65</v>
      </c>
    </row>
    <row r="15" spans="1:14">
      <c r="A15" s="6">
        <v>81</v>
      </c>
      <c r="B15" s="7">
        <v>81</v>
      </c>
      <c r="C15" s="7">
        <v>0.777614712715149</v>
      </c>
      <c r="D15" s="7">
        <v>0.0385898351669312</v>
      </c>
      <c r="E15" s="7">
        <v>10</v>
      </c>
      <c r="F15" s="7">
        <v>4</v>
      </c>
      <c r="G15" s="7">
        <v>0</v>
      </c>
      <c r="H15" s="7">
        <v>6</v>
      </c>
      <c r="I15" s="7">
        <v>1</v>
      </c>
      <c r="J15" s="7">
        <v>0.714285714285714</v>
      </c>
      <c r="K15" s="7">
        <v>0.833333333333333</v>
      </c>
      <c r="L15" s="7">
        <v>0.4</v>
      </c>
      <c r="M15" s="7">
        <v>0.6</v>
      </c>
      <c r="N15" s="7">
        <v>0.8</v>
      </c>
    </row>
    <row r="16" spans="1:14">
      <c r="A16" s="6">
        <v>40</v>
      </c>
      <c r="B16" s="7">
        <v>40</v>
      </c>
      <c r="C16" s="7">
        <v>0.792062044143677</v>
      </c>
      <c r="D16" s="7">
        <v>0.0185079574584961</v>
      </c>
      <c r="E16" s="7">
        <v>10</v>
      </c>
      <c r="F16" s="7">
        <v>5</v>
      </c>
      <c r="G16" s="7">
        <v>0</v>
      </c>
      <c r="H16" s="7">
        <v>5</v>
      </c>
      <c r="I16" s="7">
        <v>1</v>
      </c>
      <c r="J16" s="7">
        <v>0.666666666666667</v>
      </c>
      <c r="K16" s="7">
        <v>0.8</v>
      </c>
      <c r="L16" s="7">
        <v>0.5</v>
      </c>
      <c r="M16" s="7">
        <v>0.5</v>
      </c>
      <c r="N16" s="7">
        <v>0.75</v>
      </c>
    </row>
    <row r="17" spans="1:14">
      <c r="A17" s="6">
        <v>93</v>
      </c>
      <c r="B17" s="7">
        <v>93</v>
      </c>
      <c r="C17" s="7">
        <v>0.902466416358948</v>
      </c>
      <c r="D17" s="7">
        <v>0.0377544164657593</v>
      </c>
      <c r="E17" s="7">
        <v>10</v>
      </c>
      <c r="F17" s="7">
        <v>4</v>
      </c>
      <c r="G17" s="7">
        <v>0</v>
      </c>
      <c r="H17" s="7">
        <v>6</v>
      </c>
      <c r="I17" s="7">
        <v>1</v>
      </c>
      <c r="J17" s="7">
        <v>0.714285714285714</v>
      </c>
      <c r="K17" s="7">
        <v>0.833333333333333</v>
      </c>
      <c r="L17" s="7">
        <v>0.4</v>
      </c>
      <c r="M17" s="7">
        <v>0.6</v>
      </c>
      <c r="N17" s="7">
        <v>0.8</v>
      </c>
    </row>
    <row r="18" spans="1:14">
      <c r="A18" s="6">
        <v>17</v>
      </c>
      <c r="B18" s="7">
        <v>17</v>
      </c>
      <c r="C18" s="7">
        <v>0.802490711212158</v>
      </c>
      <c r="D18" s="7">
        <v>0.0230822563171387</v>
      </c>
      <c r="E18" s="7">
        <v>10</v>
      </c>
      <c r="F18" s="7">
        <v>5</v>
      </c>
      <c r="G18" s="7">
        <v>0</v>
      </c>
      <c r="H18" s="7">
        <v>5</v>
      </c>
      <c r="I18" s="7">
        <v>1</v>
      </c>
      <c r="J18" s="7">
        <v>0.666666666666667</v>
      </c>
      <c r="K18" s="7">
        <v>0.8</v>
      </c>
      <c r="L18" s="7">
        <v>0.5</v>
      </c>
      <c r="M18" s="7">
        <v>0.5</v>
      </c>
      <c r="N18" s="7">
        <v>0.75</v>
      </c>
    </row>
    <row r="19" spans="1:14">
      <c r="A19" s="6">
        <v>96</v>
      </c>
      <c r="B19" s="7">
        <v>96</v>
      </c>
      <c r="C19" s="7">
        <v>0.825199604034424</v>
      </c>
      <c r="D19" s="7">
        <v>0.0523767471313477</v>
      </c>
      <c r="E19" s="7">
        <v>10</v>
      </c>
      <c r="F19" s="7">
        <v>5</v>
      </c>
      <c r="G19" s="7">
        <v>0</v>
      </c>
      <c r="H19" s="7">
        <v>5</v>
      </c>
      <c r="I19" s="7">
        <v>1</v>
      </c>
      <c r="J19" s="7">
        <v>0.666666666666667</v>
      </c>
      <c r="K19" s="7">
        <v>0.8</v>
      </c>
      <c r="L19" s="7">
        <v>0.5</v>
      </c>
      <c r="M19" s="7">
        <v>0.5</v>
      </c>
      <c r="N19" s="7">
        <v>0.75</v>
      </c>
    </row>
    <row r="20" spans="1:14">
      <c r="A20" s="6">
        <v>6</v>
      </c>
      <c r="B20" s="7">
        <v>6</v>
      </c>
      <c r="C20" s="7">
        <v>0.825859069824219</v>
      </c>
      <c r="D20" s="7">
        <v>0.0527646541595459</v>
      </c>
      <c r="E20" s="7">
        <v>10</v>
      </c>
      <c r="F20" s="7">
        <v>5</v>
      </c>
      <c r="G20" s="7">
        <v>0</v>
      </c>
      <c r="H20" s="7">
        <v>5</v>
      </c>
      <c r="I20" s="7">
        <v>1</v>
      </c>
      <c r="J20" s="7">
        <v>0.666666666666667</v>
      </c>
      <c r="K20" s="7">
        <v>0.8</v>
      </c>
      <c r="L20" s="7">
        <v>0.5</v>
      </c>
      <c r="M20" s="7">
        <v>0.5</v>
      </c>
      <c r="N20" s="7">
        <v>0.75</v>
      </c>
    </row>
    <row r="21" spans="1:14">
      <c r="A21" s="6">
        <v>36</v>
      </c>
      <c r="B21" s="7">
        <v>36</v>
      </c>
      <c r="C21" s="7">
        <v>0.845277667045593</v>
      </c>
      <c r="D21" s="7">
        <v>0.0597842931747437</v>
      </c>
      <c r="E21" s="7">
        <v>10</v>
      </c>
      <c r="F21" s="7">
        <v>8</v>
      </c>
      <c r="G21" s="7">
        <v>0</v>
      </c>
      <c r="H21" s="7">
        <v>2</v>
      </c>
      <c r="I21" s="7">
        <v>1</v>
      </c>
      <c r="J21" s="7">
        <v>0.555555555555556</v>
      </c>
      <c r="K21" s="7">
        <v>0.714285714285714</v>
      </c>
      <c r="L21" s="7">
        <v>0.8</v>
      </c>
      <c r="M21" s="7">
        <v>0.2</v>
      </c>
      <c r="N21" s="7">
        <v>0.6</v>
      </c>
    </row>
    <row r="22" spans="1:14">
      <c r="A22" s="6">
        <v>79</v>
      </c>
      <c r="B22" s="7">
        <v>79</v>
      </c>
      <c r="C22" s="7">
        <v>0.850063800811768</v>
      </c>
      <c r="D22" s="7">
        <v>0.0480085611343384</v>
      </c>
      <c r="E22" s="7">
        <v>10</v>
      </c>
      <c r="F22" s="7">
        <v>2</v>
      </c>
      <c r="G22" s="7">
        <v>0</v>
      </c>
      <c r="H22" s="7">
        <v>8</v>
      </c>
      <c r="I22" s="7">
        <v>1</v>
      </c>
      <c r="J22" s="7">
        <v>0.833333333333333</v>
      </c>
      <c r="K22" s="7">
        <v>0.909090909090909</v>
      </c>
      <c r="L22" s="7">
        <v>0.2</v>
      </c>
      <c r="M22" s="7">
        <v>0.8</v>
      </c>
      <c r="N22" s="7">
        <v>0.9</v>
      </c>
    </row>
    <row r="23" spans="1:14">
      <c r="A23" s="6">
        <v>99</v>
      </c>
      <c r="B23" s="7">
        <v>99</v>
      </c>
      <c r="C23" s="7">
        <v>0.862016797065735</v>
      </c>
      <c r="D23" s="7">
        <v>0.0384888648986816</v>
      </c>
      <c r="E23" s="7">
        <v>10</v>
      </c>
      <c r="F23" s="7">
        <v>5</v>
      </c>
      <c r="G23" s="7">
        <v>0</v>
      </c>
      <c r="H23" s="7">
        <v>5</v>
      </c>
      <c r="I23" s="7">
        <v>1</v>
      </c>
      <c r="J23" s="7">
        <v>0.666666666666667</v>
      </c>
      <c r="K23" s="7">
        <v>0.8</v>
      </c>
      <c r="L23" s="7">
        <v>0.5</v>
      </c>
      <c r="M23" s="7">
        <v>0.5</v>
      </c>
      <c r="N23" s="7">
        <v>0.75</v>
      </c>
    </row>
    <row r="24" spans="3:14">
      <c r="C24" s="5">
        <f>AVERAGE(C2:C23)</f>
        <v>0.730343536897139</v>
      </c>
      <c r="D24" s="5">
        <f>AVERAGE(D2:D23)</f>
        <v>0.0409735549579967</v>
      </c>
      <c r="J24" s="5">
        <f>AVERAGE(J2:J23)</f>
        <v>0.649477973007385</v>
      </c>
      <c r="K24" s="5">
        <f>AVERAGE(K2:K23)</f>
        <v>0.785655758383031</v>
      </c>
      <c r="L24" s="5">
        <f>AVERAGE(L2:L23)</f>
        <v>0.554545454545455</v>
      </c>
      <c r="M24" s="5">
        <f>AVERAGE(M2:M23)</f>
        <v>0.445454545454545</v>
      </c>
      <c r="N24" s="5">
        <f>AVERAGE(N2:N23)</f>
        <v>0.722727272727273</v>
      </c>
    </row>
    <row r="25" spans="12:13">
      <c r="L25" s="5">
        <f>AVERAGE(L3:L24)</f>
        <v>0.55702479338843</v>
      </c>
      <c r="M25" s="5">
        <f>AVERAGE(M3:M24)</f>
        <v>0.44297520661157</v>
      </c>
    </row>
    <row r="26" spans="3:9">
      <c r="C26" s="12" t="s">
        <v>13</v>
      </c>
      <c r="D26" s="5" t="s">
        <v>14</v>
      </c>
      <c r="E26" s="5" t="s">
        <v>96</v>
      </c>
      <c r="F26" s="5" t="s">
        <v>97</v>
      </c>
      <c r="G26" s="13" t="s">
        <v>26</v>
      </c>
      <c r="H26" s="14"/>
      <c r="I26" s="14"/>
    </row>
    <row r="27" spans="3:10">
      <c r="C27" s="5" t="s">
        <v>15</v>
      </c>
      <c r="D27" s="5">
        <f>COUNTIF(C2:C23,"&lt;0.46")-COUNTIF(C2:C23,"&lt;0.385")</f>
        <v>1</v>
      </c>
      <c r="E27" s="5"/>
      <c r="G27" s="15"/>
      <c r="H27" s="14"/>
      <c r="I27" s="14"/>
      <c r="J27" s="14"/>
    </row>
    <row r="28" spans="3:10">
      <c r="C28" s="5" t="s">
        <v>16</v>
      </c>
      <c r="D28" s="5">
        <f>COUNTIF(C2:C23,"&lt;0.535")-COUNTIF(C2:C23,"&lt;0.46")</f>
        <v>4</v>
      </c>
      <c r="E28" s="5"/>
      <c r="G28" s="15">
        <v>0.04</v>
      </c>
      <c r="H28" s="14">
        <v>-20</v>
      </c>
      <c r="I28" s="14">
        <v>480</v>
      </c>
      <c r="J28" s="14">
        <v>24</v>
      </c>
    </row>
    <row r="29" s="3" customFormat="1" spans="3:10">
      <c r="C29" s="16" t="s">
        <v>17</v>
      </c>
      <c r="D29" s="16">
        <f>COUNTIF(C2:C23,"&lt;0.61")-COUNTIF(C2:C23,"&lt;0.535")</f>
        <v>1</v>
      </c>
      <c r="E29" s="16">
        <v>3</v>
      </c>
      <c r="F29" s="16">
        <v>2</v>
      </c>
      <c r="G29" s="15">
        <v>0.08</v>
      </c>
      <c r="H29" s="14">
        <v>-40</v>
      </c>
      <c r="I29" s="14">
        <v>460</v>
      </c>
      <c r="J29" s="14">
        <v>23</v>
      </c>
    </row>
    <row r="30" spans="3:10">
      <c r="C30" s="5" t="s">
        <v>18</v>
      </c>
      <c r="D30" s="5">
        <f>COUNTIF(C2:C23,"&lt;0.685")-COUNTIF(C2:C23,"&lt;0.61")</f>
        <v>0</v>
      </c>
      <c r="E30" s="5">
        <v>5</v>
      </c>
      <c r="F30" s="5">
        <v>5</v>
      </c>
      <c r="G30" s="15">
        <v>0.12</v>
      </c>
      <c r="H30" s="14">
        <v>-60</v>
      </c>
      <c r="I30" s="14">
        <v>440</v>
      </c>
      <c r="J30" s="14">
        <v>22</v>
      </c>
    </row>
    <row r="31" s="4" customFormat="1" spans="3:10">
      <c r="C31" s="17" t="s">
        <v>19</v>
      </c>
      <c r="D31" s="17">
        <f>COUNTIF(C2:C23,"&lt;0.76")-COUNTIF(C2:C23,"&lt;0.685")</f>
        <v>3</v>
      </c>
      <c r="E31" s="17">
        <v>9</v>
      </c>
      <c r="F31" s="17">
        <v>7</v>
      </c>
      <c r="G31" s="15">
        <v>0.16</v>
      </c>
      <c r="H31" s="18">
        <v>-80</v>
      </c>
      <c r="I31" s="18">
        <v>420</v>
      </c>
      <c r="J31" s="14">
        <v>21</v>
      </c>
    </row>
    <row r="32" spans="3:6">
      <c r="C32" s="5" t="s">
        <v>20</v>
      </c>
      <c r="D32" s="5">
        <f>COUNTIF(C2:C23,"&lt;0.835")-COUNTIF(C2:C23,"&lt;0.76")</f>
        <v>6</v>
      </c>
      <c r="E32" s="5">
        <v>5</v>
      </c>
      <c r="F32" s="5">
        <v>5</v>
      </c>
    </row>
    <row r="33" s="3" customFormat="1" spans="3:6">
      <c r="C33" s="16" t="s">
        <v>21</v>
      </c>
      <c r="D33" s="16">
        <f>COUNTIF(C2:C23,"&lt;0.91")-COUNTIF(C2:C23,"&lt;0.835")</f>
        <v>6</v>
      </c>
      <c r="E33" s="16">
        <v>3</v>
      </c>
      <c r="F33" s="16">
        <v>2</v>
      </c>
    </row>
    <row r="34" spans="3:5">
      <c r="C34" s="5" t="s">
        <v>22</v>
      </c>
      <c r="D34" s="5">
        <f>COUNTIF(C2:C23,"&lt;0.985")-COUNTIF(C2:C23,"&lt;0.91")</f>
        <v>1</v>
      </c>
      <c r="E34" s="5"/>
    </row>
    <row r="35" spans="3:5">
      <c r="C35" s="5" t="s">
        <v>23</v>
      </c>
      <c r="D35" s="5">
        <f>COUNTIF(C2:C23,"&lt;1.06")-COUNTIF(C2:C23,"&lt;0.985")</f>
        <v>0</v>
      </c>
      <c r="E35" s="5"/>
    </row>
    <row r="36" spans="3:5">
      <c r="C36" s="5" t="s">
        <v>24</v>
      </c>
      <c r="D36" s="5">
        <f>COUNTIF(C2:C23,"&lt;1.135")-COUNTIF(C2:C23,"&lt;1.06")</f>
        <v>0</v>
      </c>
      <c r="E36" s="5"/>
    </row>
    <row r="37" spans="3:5">
      <c r="C37" s="5" t="s">
        <v>25</v>
      </c>
      <c r="D37" s="5">
        <f>COUNTIF(C2:C23,"&lt;1.21")-COUNTIF(C2:C23,"&lt;1.135")</f>
        <v>0</v>
      </c>
      <c r="E37" s="5"/>
    </row>
    <row r="38" spans="7:8">
      <c r="G38" s="5">
        <v>0.57</v>
      </c>
      <c r="H38" s="5">
        <v>0.041</v>
      </c>
    </row>
    <row r="39" spans="7:8">
      <c r="G39" s="5">
        <v>0.725</v>
      </c>
      <c r="H39" s="5">
        <v>0.076</v>
      </c>
    </row>
    <row r="40" spans="7:8">
      <c r="G40" s="5">
        <v>0.801</v>
      </c>
      <c r="H40" s="5">
        <v>0.094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0"/>
  <sheetViews>
    <sheetView workbookViewId="0">
      <selection activeCell="C29" sqref="C29:D33"/>
    </sheetView>
  </sheetViews>
  <sheetFormatPr defaultColWidth="9" defaultRowHeight="13.5"/>
  <cols>
    <col min="3" max="4" width="19.5" customWidth="1"/>
    <col min="10" max="11" width="12.6333333333333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>
      <c r="A2" s="6">
        <v>44</v>
      </c>
      <c r="B2" s="7">
        <v>44</v>
      </c>
      <c r="C2" s="7">
        <v>0.579375267028809</v>
      </c>
      <c r="D2" s="7">
        <v>0.00989007949829102</v>
      </c>
      <c r="E2" s="7">
        <v>10</v>
      </c>
      <c r="F2" s="7">
        <v>6</v>
      </c>
      <c r="G2" s="7">
        <v>0</v>
      </c>
      <c r="H2" s="7">
        <v>4</v>
      </c>
      <c r="I2" s="7">
        <v>1</v>
      </c>
      <c r="J2" s="7">
        <v>0.625</v>
      </c>
      <c r="K2" s="7">
        <v>0.769230769230769</v>
      </c>
      <c r="L2" s="7">
        <v>0.6</v>
      </c>
      <c r="M2" s="7">
        <v>0.4</v>
      </c>
      <c r="N2" s="7">
        <v>0.7</v>
      </c>
    </row>
    <row r="3" spans="1:14">
      <c r="A3" s="6">
        <v>91</v>
      </c>
      <c r="B3" s="7">
        <v>91</v>
      </c>
      <c r="C3" s="7">
        <v>0.553886651992798</v>
      </c>
      <c r="D3" s="7">
        <v>0.0149658918380737</v>
      </c>
      <c r="E3" s="7">
        <v>10</v>
      </c>
      <c r="F3" s="7">
        <v>6</v>
      </c>
      <c r="G3" s="7">
        <v>0</v>
      </c>
      <c r="H3" s="7">
        <v>4</v>
      </c>
      <c r="I3" s="7">
        <v>1</v>
      </c>
      <c r="J3" s="7">
        <v>0.625</v>
      </c>
      <c r="K3" s="7">
        <v>0.769230769230769</v>
      </c>
      <c r="L3" s="7">
        <v>0.6</v>
      </c>
      <c r="M3" s="7">
        <v>0.4</v>
      </c>
      <c r="N3" s="7">
        <v>0.7</v>
      </c>
    </row>
    <row r="4" s="2" customFormat="1" spans="1:14">
      <c r="A4" s="10">
        <v>28</v>
      </c>
      <c r="B4" s="11">
        <v>28</v>
      </c>
      <c r="C4" s="11">
        <v>0.567909240722656</v>
      </c>
      <c r="D4" s="11">
        <v>0.0131438970565796</v>
      </c>
      <c r="E4" s="11">
        <v>10</v>
      </c>
      <c r="F4" s="11">
        <v>6</v>
      </c>
      <c r="G4" s="11">
        <v>0</v>
      </c>
      <c r="H4" s="11">
        <v>4</v>
      </c>
      <c r="I4" s="11">
        <v>1</v>
      </c>
      <c r="J4" s="11">
        <v>0.625</v>
      </c>
      <c r="K4" s="11">
        <v>0.769230769230769</v>
      </c>
      <c r="L4" s="11">
        <v>0.6</v>
      </c>
      <c r="M4" s="11">
        <v>0.4</v>
      </c>
      <c r="N4" s="11">
        <v>0.7</v>
      </c>
    </row>
    <row r="5" spans="1:14">
      <c r="A5" s="6">
        <v>31</v>
      </c>
      <c r="B5" s="7">
        <v>31</v>
      </c>
      <c r="C5" s="7">
        <v>0.662692546844482</v>
      </c>
      <c r="D5" s="7">
        <v>0.0293089151382446</v>
      </c>
      <c r="E5" s="7">
        <v>10</v>
      </c>
      <c r="F5" s="7">
        <v>6</v>
      </c>
      <c r="G5" s="7">
        <v>0</v>
      </c>
      <c r="H5" s="7">
        <v>4</v>
      </c>
      <c r="I5" s="7">
        <v>1</v>
      </c>
      <c r="J5" s="7">
        <v>0.625</v>
      </c>
      <c r="K5" s="7">
        <v>0.769230769230769</v>
      </c>
      <c r="L5" s="7">
        <v>0.6</v>
      </c>
      <c r="M5" s="7">
        <v>0.4</v>
      </c>
      <c r="N5" s="7">
        <v>0.7</v>
      </c>
    </row>
    <row r="6" spans="1:14">
      <c r="A6" s="6">
        <v>77</v>
      </c>
      <c r="B6" s="7">
        <v>77</v>
      </c>
      <c r="C6" s="7">
        <v>0.663548707962036</v>
      </c>
      <c r="D6" s="7">
        <v>0.0263123512268066</v>
      </c>
      <c r="E6" s="7">
        <v>10</v>
      </c>
      <c r="F6" s="7">
        <v>7</v>
      </c>
      <c r="G6" s="7">
        <v>0</v>
      </c>
      <c r="H6" s="7">
        <v>3</v>
      </c>
      <c r="I6" s="7">
        <v>1</v>
      </c>
      <c r="J6" s="7">
        <v>0.588235294117647</v>
      </c>
      <c r="K6" s="7">
        <v>0.740740740740741</v>
      </c>
      <c r="L6" s="7">
        <v>0.7</v>
      </c>
      <c r="M6" s="7">
        <v>0.3</v>
      </c>
      <c r="N6" s="7">
        <v>0.65</v>
      </c>
    </row>
    <row r="7" spans="1:14">
      <c r="A7" s="6">
        <v>3</v>
      </c>
      <c r="B7" s="7">
        <v>3</v>
      </c>
      <c r="C7" s="7">
        <v>0.65697968006134</v>
      </c>
      <c r="D7" s="7">
        <v>0.0191965103149414</v>
      </c>
      <c r="E7" s="7">
        <v>10</v>
      </c>
      <c r="F7" s="7">
        <v>6</v>
      </c>
      <c r="G7" s="7">
        <v>0</v>
      </c>
      <c r="H7" s="7">
        <v>4</v>
      </c>
      <c r="I7" s="7">
        <v>1</v>
      </c>
      <c r="J7" s="7">
        <v>0.625</v>
      </c>
      <c r="K7" s="7">
        <v>0.769230769230769</v>
      </c>
      <c r="L7" s="7">
        <v>0.6</v>
      </c>
      <c r="M7" s="7">
        <v>0.4</v>
      </c>
      <c r="N7" s="7">
        <v>0.7</v>
      </c>
    </row>
    <row r="8" s="2" customFormat="1" spans="1:14">
      <c r="A8" s="10">
        <v>74</v>
      </c>
      <c r="B8" s="11">
        <v>74</v>
      </c>
      <c r="C8" s="11">
        <v>0.682772517204285</v>
      </c>
      <c r="D8" s="11">
        <v>0.0363733768463135</v>
      </c>
      <c r="E8" s="11">
        <v>10</v>
      </c>
      <c r="F8" s="11">
        <v>5</v>
      </c>
      <c r="G8" s="11">
        <v>0</v>
      </c>
      <c r="H8" s="11">
        <v>5</v>
      </c>
      <c r="I8" s="11">
        <v>1</v>
      </c>
      <c r="J8" s="11">
        <v>0.666666666666667</v>
      </c>
      <c r="K8" s="11">
        <v>0.8</v>
      </c>
      <c r="L8" s="11">
        <v>0.5</v>
      </c>
      <c r="M8" s="11">
        <v>0.5</v>
      </c>
      <c r="N8" s="11">
        <v>0.75</v>
      </c>
    </row>
    <row r="9" spans="1:14">
      <c r="A9" s="6">
        <v>45</v>
      </c>
      <c r="B9" s="7">
        <v>45</v>
      </c>
      <c r="C9" s="7">
        <v>0.688619375228882</v>
      </c>
      <c r="D9" s="7">
        <v>0.0580793619155884</v>
      </c>
      <c r="E9" s="7">
        <v>10</v>
      </c>
      <c r="F9" s="7">
        <v>5</v>
      </c>
      <c r="G9" s="7">
        <v>0</v>
      </c>
      <c r="H9" s="7">
        <v>5</v>
      </c>
      <c r="I9" s="7">
        <v>1</v>
      </c>
      <c r="J9" s="7">
        <v>0.666666666666667</v>
      </c>
      <c r="K9" s="7">
        <v>0.8</v>
      </c>
      <c r="L9" s="7">
        <v>0.5</v>
      </c>
      <c r="M9" s="7">
        <v>0.5</v>
      </c>
      <c r="N9" s="7">
        <v>0.75</v>
      </c>
    </row>
    <row r="10" spans="1:14">
      <c r="A10" s="6">
        <v>57</v>
      </c>
      <c r="B10" s="7">
        <v>57</v>
      </c>
      <c r="C10" s="7">
        <v>0.703205585479736</v>
      </c>
      <c r="D10" s="7">
        <v>0.0240179300308228</v>
      </c>
      <c r="E10" s="7">
        <v>10</v>
      </c>
      <c r="F10" s="7">
        <v>4</v>
      </c>
      <c r="G10" s="7">
        <v>0</v>
      </c>
      <c r="H10" s="7">
        <v>6</v>
      </c>
      <c r="I10" s="7">
        <v>1</v>
      </c>
      <c r="J10" s="7">
        <v>0.714285714285714</v>
      </c>
      <c r="K10" s="7">
        <v>0.833333333333333</v>
      </c>
      <c r="L10" s="7">
        <v>0.4</v>
      </c>
      <c r="M10" s="7">
        <v>0.6</v>
      </c>
      <c r="N10" s="7">
        <v>0.8</v>
      </c>
    </row>
    <row r="11" spans="1:14">
      <c r="A11" s="6">
        <v>84</v>
      </c>
      <c r="B11" s="7">
        <v>84</v>
      </c>
      <c r="C11" s="7">
        <v>0.710006833076477</v>
      </c>
      <c r="D11" s="7">
        <v>0.00908374786376953</v>
      </c>
      <c r="E11" s="7">
        <v>10</v>
      </c>
      <c r="F11" s="7">
        <v>5</v>
      </c>
      <c r="G11" s="7">
        <v>0</v>
      </c>
      <c r="H11" s="7">
        <v>5</v>
      </c>
      <c r="I11" s="7">
        <v>1</v>
      </c>
      <c r="J11" s="7">
        <v>0.666666666666667</v>
      </c>
      <c r="K11" s="7">
        <v>0.8</v>
      </c>
      <c r="L11" s="7">
        <v>0.5</v>
      </c>
      <c r="M11" s="7">
        <v>0.5</v>
      </c>
      <c r="N11" s="7">
        <v>0.75</v>
      </c>
    </row>
    <row r="12" spans="1:14">
      <c r="A12" s="6">
        <v>54</v>
      </c>
      <c r="B12" s="7">
        <v>54</v>
      </c>
      <c r="C12" s="7">
        <v>0.727168083190918</v>
      </c>
      <c r="D12" s="7">
        <v>0.0995856523513794</v>
      </c>
      <c r="E12" s="7">
        <v>10</v>
      </c>
      <c r="F12" s="7">
        <v>5</v>
      </c>
      <c r="G12" s="7">
        <v>0</v>
      </c>
      <c r="H12" s="7">
        <v>5</v>
      </c>
      <c r="I12" s="7">
        <v>1</v>
      </c>
      <c r="J12" s="7">
        <v>0.666666666666667</v>
      </c>
      <c r="K12" s="7">
        <v>0.8</v>
      </c>
      <c r="L12" s="7">
        <v>0.5</v>
      </c>
      <c r="M12" s="7">
        <v>0.5</v>
      </c>
      <c r="N12" s="7">
        <v>0.75</v>
      </c>
    </row>
    <row r="13" spans="1:14">
      <c r="A13" s="6">
        <v>68</v>
      </c>
      <c r="B13" s="7">
        <v>68</v>
      </c>
      <c r="C13" s="7">
        <v>0.707603454589844</v>
      </c>
      <c r="D13" s="7">
        <v>0.0820735692977905</v>
      </c>
      <c r="E13" s="7">
        <v>10</v>
      </c>
      <c r="F13" s="7">
        <v>7</v>
      </c>
      <c r="G13" s="7">
        <v>0</v>
      </c>
      <c r="H13" s="7">
        <v>3</v>
      </c>
      <c r="I13" s="7">
        <v>1</v>
      </c>
      <c r="J13" s="7">
        <v>0.588235294117647</v>
      </c>
      <c r="K13" s="7">
        <v>0.740740740740741</v>
      </c>
      <c r="L13" s="7">
        <v>0.7</v>
      </c>
      <c r="M13" s="7">
        <v>0.3</v>
      </c>
      <c r="N13" s="7">
        <v>0.65</v>
      </c>
    </row>
    <row r="14" spans="1:14">
      <c r="A14" s="6">
        <v>67</v>
      </c>
      <c r="B14" s="7">
        <v>67</v>
      </c>
      <c r="C14" s="7">
        <v>0.726960897445679</v>
      </c>
      <c r="D14" s="7">
        <v>0.0244230031967163</v>
      </c>
      <c r="E14" s="7">
        <v>10</v>
      </c>
      <c r="F14" s="7">
        <v>7</v>
      </c>
      <c r="G14" s="7">
        <v>0</v>
      </c>
      <c r="H14" s="7">
        <v>3</v>
      </c>
      <c r="I14" s="7">
        <v>1</v>
      </c>
      <c r="J14" s="7">
        <v>0.588235294117647</v>
      </c>
      <c r="K14" s="7">
        <v>0.740740740740741</v>
      </c>
      <c r="L14" s="7">
        <v>0.7</v>
      </c>
      <c r="M14" s="7">
        <v>0.3</v>
      </c>
      <c r="N14" s="7">
        <v>0.65</v>
      </c>
    </row>
    <row r="15" spans="1:14">
      <c r="A15" s="6">
        <v>34</v>
      </c>
      <c r="B15" s="7">
        <v>34</v>
      </c>
      <c r="C15" s="7">
        <v>0.730022192001343</v>
      </c>
      <c r="D15" s="7">
        <v>0.0320318937301636</v>
      </c>
      <c r="E15" s="7">
        <v>10</v>
      </c>
      <c r="F15" s="7">
        <v>4</v>
      </c>
      <c r="G15" s="7">
        <v>0</v>
      </c>
      <c r="H15" s="7">
        <v>6</v>
      </c>
      <c r="I15" s="7">
        <v>1</v>
      </c>
      <c r="J15" s="7">
        <v>0.714285714285714</v>
      </c>
      <c r="K15" s="7">
        <v>0.833333333333333</v>
      </c>
      <c r="L15" s="7">
        <v>0.4</v>
      </c>
      <c r="M15" s="7">
        <v>0.6</v>
      </c>
      <c r="N15" s="7">
        <v>0.8</v>
      </c>
    </row>
    <row r="16" s="2" customFormat="1" spans="1:14">
      <c r="A16" s="10">
        <v>5</v>
      </c>
      <c r="B16" s="11">
        <v>5</v>
      </c>
      <c r="C16" s="11">
        <v>0.759477138519287</v>
      </c>
      <c r="D16" s="11">
        <v>0.0228502750396729</v>
      </c>
      <c r="E16" s="11">
        <v>10</v>
      </c>
      <c r="F16" s="11">
        <v>6</v>
      </c>
      <c r="G16" s="11">
        <v>0</v>
      </c>
      <c r="H16" s="11">
        <v>4</v>
      </c>
      <c r="I16" s="11">
        <v>1</v>
      </c>
      <c r="J16" s="11">
        <v>0.625</v>
      </c>
      <c r="K16" s="11">
        <v>0.769230769230769</v>
      </c>
      <c r="L16" s="11">
        <v>0.6</v>
      </c>
      <c r="M16" s="11">
        <v>0.4</v>
      </c>
      <c r="N16" s="11">
        <v>0.7</v>
      </c>
    </row>
    <row r="17" spans="1:14">
      <c r="A17" s="6">
        <v>22</v>
      </c>
      <c r="B17" s="7">
        <v>22</v>
      </c>
      <c r="C17" s="7">
        <v>0.768659114837646</v>
      </c>
      <c r="D17" s="7">
        <v>0.0440047979354858</v>
      </c>
      <c r="E17" s="7">
        <v>10</v>
      </c>
      <c r="F17" s="7">
        <v>7</v>
      </c>
      <c r="G17" s="7">
        <v>0</v>
      </c>
      <c r="H17" s="7">
        <v>3</v>
      </c>
      <c r="I17" s="7">
        <v>1</v>
      </c>
      <c r="J17" s="7">
        <v>0.588235294117647</v>
      </c>
      <c r="K17" s="7">
        <v>0.740740740740741</v>
      </c>
      <c r="L17" s="7">
        <v>0.7</v>
      </c>
      <c r="M17" s="7">
        <v>0.3</v>
      </c>
      <c r="N17" s="7">
        <v>0.65</v>
      </c>
    </row>
    <row r="18" spans="1:14">
      <c r="A18" s="6">
        <v>40</v>
      </c>
      <c r="B18" s="7">
        <v>40</v>
      </c>
      <c r="C18" s="7">
        <v>0.792062044143677</v>
      </c>
      <c r="D18" s="7">
        <v>0.0185079574584961</v>
      </c>
      <c r="E18" s="7">
        <v>10</v>
      </c>
      <c r="F18" s="7">
        <v>5</v>
      </c>
      <c r="G18" s="7">
        <v>0</v>
      </c>
      <c r="H18" s="7">
        <v>5</v>
      </c>
      <c r="I18" s="7">
        <v>1</v>
      </c>
      <c r="J18" s="7">
        <v>0.666666666666667</v>
      </c>
      <c r="K18" s="7">
        <v>0.8</v>
      </c>
      <c r="L18" s="7">
        <v>0.5</v>
      </c>
      <c r="M18" s="7">
        <v>0.5</v>
      </c>
      <c r="N18" s="7">
        <v>0.75</v>
      </c>
    </row>
    <row r="19" spans="1:14">
      <c r="A19" s="6">
        <v>17</v>
      </c>
      <c r="B19" s="7">
        <v>17</v>
      </c>
      <c r="C19" s="7">
        <v>0.802490711212158</v>
      </c>
      <c r="D19" s="7">
        <v>0.0230822563171387</v>
      </c>
      <c r="E19" s="7">
        <v>10</v>
      </c>
      <c r="F19" s="7">
        <v>5</v>
      </c>
      <c r="G19" s="7">
        <v>0</v>
      </c>
      <c r="H19" s="7">
        <v>5</v>
      </c>
      <c r="I19" s="7">
        <v>1</v>
      </c>
      <c r="J19" s="7">
        <v>0.666666666666667</v>
      </c>
      <c r="K19" s="7">
        <v>0.8</v>
      </c>
      <c r="L19" s="7">
        <v>0.5</v>
      </c>
      <c r="M19" s="7">
        <v>0.5</v>
      </c>
      <c r="N19" s="7">
        <v>0.75</v>
      </c>
    </row>
    <row r="20" s="2" customFormat="1" spans="1:14">
      <c r="A20" s="10">
        <v>96</v>
      </c>
      <c r="B20" s="11">
        <v>96</v>
      </c>
      <c r="C20" s="11">
        <v>0.825199604034424</v>
      </c>
      <c r="D20" s="11">
        <v>0.0523767471313477</v>
      </c>
      <c r="E20" s="11">
        <v>10</v>
      </c>
      <c r="F20" s="11">
        <v>5</v>
      </c>
      <c r="G20" s="11">
        <v>0</v>
      </c>
      <c r="H20" s="11">
        <v>5</v>
      </c>
      <c r="I20" s="11">
        <v>1</v>
      </c>
      <c r="J20" s="11">
        <v>0.666666666666667</v>
      </c>
      <c r="K20" s="11">
        <v>0.8</v>
      </c>
      <c r="L20" s="11">
        <v>0.5</v>
      </c>
      <c r="M20" s="11">
        <v>0.5</v>
      </c>
      <c r="N20" s="11">
        <v>0.75</v>
      </c>
    </row>
    <row r="21" spans="1:14">
      <c r="A21" s="6">
        <v>94</v>
      </c>
      <c r="B21" s="7">
        <v>94</v>
      </c>
      <c r="C21" s="7">
        <v>0.884147644042969</v>
      </c>
      <c r="D21" s="7">
        <v>0.0210639238357544</v>
      </c>
      <c r="E21" s="7">
        <v>10</v>
      </c>
      <c r="F21" s="7">
        <v>6</v>
      </c>
      <c r="G21" s="7">
        <v>0</v>
      </c>
      <c r="H21" s="7">
        <v>4</v>
      </c>
      <c r="I21" s="7">
        <v>1</v>
      </c>
      <c r="J21" s="7">
        <v>0.625</v>
      </c>
      <c r="K21" s="7">
        <v>0.769230769230769</v>
      </c>
      <c r="L21" s="7">
        <v>0.6</v>
      </c>
      <c r="M21" s="7">
        <v>0.4</v>
      </c>
      <c r="N21" s="7">
        <v>0.7</v>
      </c>
    </row>
    <row r="22" s="2" customFormat="1" spans="1:14">
      <c r="A22" s="10">
        <v>80</v>
      </c>
      <c r="B22" s="11">
        <v>80</v>
      </c>
      <c r="C22" s="11">
        <v>0.909982204437256</v>
      </c>
      <c r="D22" s="11">
        <v>0.198383212089539</v>
      </c>
      <c r="E22" s="11">
        <v>10</v>
      </c>
      <c r="F22" s="11">
        <v>9</v>
      </c>
      <c r="G22" s="11">
        <v>0</v>
      </c>
      <c r="H22" s="11">
        <v>1</v>
      </c>
      <c r="I22" s="11">
        <v>1</v>
      </c>
      <c r="J22" s="11">
        <v>0.526315789473684</v>
      </c>
      <c r="K22" s="11">
        <v>0.689655172413793</v>
      </c>
      <c r="L22" s="11">
        <v>0.9</v>
      </c>
      <c r="M22" s="11">
        <v>0.1</v>
      </c>
      <c r="N22" s="11">
        <v>0.55</v>
      </c>
    </row>
    <row r="23" customFormat="1" spans="1:14">
      <c r="A23" s="6">
        <v>36</v>
      </c>
      <c r="B23" s="7">
        <v>36</v>
      </c>
      <c r="C23" s="7">
        <v>0.845277667045593</v>
      </c>
      <c r="D23" s="7">
        <v>0.0597842931747437</v>
      </c>
      <c r="E23" s="7">
        <v>10</v>
      </c>
      <c r="F23" s="7">
        <v>8</v>
      </c>
      <c r="G23" s="7">
        <v>0</v>
      </c>
      <c r="H23" s="7">
        <v>2</v>
      </c>
      <c r="I23" s="7">
        <v>1</v>
      </c>
      <c r="J23" s="7">
        <v>0.555555555555556</v>
      </c>
      <c r="K23" s="7">
        <v>0.714285714285714</v>
      </c>
      <c r="L23" s="7">
        <v>0.8</v>
      </c>
      <c r="M23" s="7">
        <v>0.2</v>
      </c>
      <c r="N23" s="7">
        <v>0.6</v>
      </c>
    </row>
    <row r="24" spans="3:14">
      <c r="C24" s="5">
        <f>AVERAGE(C2:C23)</f>
        <v>0.724911234595559</v>
      </c>
      <c r="D24" s="5">
        <f>AVERAGE(D2:D23)</f>
        <v>0.0417518019676209</v>
      </c>
      <c r="J24" s="5">
        <f>AVERAGE(J2:J23)</f>
        <v>0.632047755306269</v>
      </c>
      <c r="K24" s="5">
        <f>AVERAGE(K2:K23)</f>
        <v>0.773553904588387</v>
      </c>
      <c r="L24" s="5">
        <f>AVERAGE(L2:L23)</f>
        <v>0.590909090909091</v>
      </c>
      <c r="M24" s="5">
        <f>AVERAGE(M2:M23)</f>
        <v>0.409090909090909</v>
      </c>
      <c r="N24" s="5">
        <f>AVERAGE(N2:N23)</f>
        <v>0.704545454545455</v>
      </c>
    </row>
    <row r="26" spans="3:6">
      <c r="C26" s="12" t="s">
        <v>13</v>
      </c>
      <c r="D26" s="5" t="s">
        <v>14</v>
      </c>
      <c r="E26" s="5"/>
      <c r="F26" s="5" t="s">
        <v>26</v>
      </c>
    </row>
    <row r="27" spans="3:6">
      <c r="C27" s="5" t="s">
        <v>15</v>
      </c>
      <c r="D27" s="5">
        <f>COUNTIF(C2:C23,"&lt;0.46")-COUNTIF(C2:C23,"&lt;0.385")</f>
        <v>0</v>
      </c>
      <c r="E27" s="5"/>
      <c r="F27" s="39"/>
    </row>
    <row r="28" spans="3:8">
      <c r="C28" s="5" t="s">
        <v>16</v>
      </c>
      <c r="D28" s="5">
        <f>COUNTIF(C2:C23,"&lt;0.535")-COUNTIF(C2:C23,"&lt;0.46")</f>
        <v>0</v>
      </c>
      <c r="E28" s="5"/>
      <c r="F28" s="39">
        <v>0.04</v>
      </c>
      <c r="G28">
        <v>-20</v>
      </c>
      <c r="H28">
        <v>480</v>
      </c>
    </row>
    <row r="29" s="3" customFormat="1" spans="3:8">
      <c r="C29" s="16" t="s">
        <v>17</v>
      </c>
      <c r="D29" s="16">
        <f>COUNTIF(C2:C23,"&lt;0.61")-COUNTIF(C2:C23,"&lt;0.535")</f>
        <v>3</v>
      </c>
      <c r="E29" s="16">
        <v>3</v>
      </c>
      <c r="F29" s="40">
        <v>0.08</v>
      </c>
      <c r="G29" s="3">
        <v>-40</v>
      </c>
      <c r="H29" s="3">
        <v>460</v>
      </c>
    </row>
    <row r="30" spans="3:8">
      <c r="C30" s="5" t="s">
        <v>18</v>
      </c>
      <c r="D30" s="5">
        <f>COUNTIF(C2:C23,"&lt;0.685")-COUNTIF(C2:C23,"&lt;0.61")</f>
        <v>4</v>
      </c>
      <c r="E30" s="5">
        <v>5</v>
      </c>
      <c r="F30" s="39">
        <v>0.12</v>
      </c>
      <c r="G30">
        <v>-60</v>
      </c>
      <c r="H30">
        <v>440</v>
      </c>
    </row>
    <row r="31" s="4" customFormat="1" spans="3:8">
      <c r="C31" s="17" t="s">
        <v>19</v>
      </c>
      <c r="D31" s="17">
        <f>COUNTIF(C2:C23,"&lt;0.76")-COUNTIF(C2:C23,"&lt;0.685")</f>
        <v>8</v>
      </c>
      <c r="E31" s="17">
        <v>8</v>
      </c>
      <c r="F31" s="41">
        <v>0.16</v>
      </c>
      <c r="G31" s="42">
        <v>-80</v>
      </c>
      <c r="H31" s="42">
        <v>420</v>
      </c>
    </row>
    <row r="32" spans="3:5">
      <c r="C32" s="5" t="s">
        <v>20</v>
      </c>
      <c r="D32" s="5">
        <f>COUNTIF(C2:C23,"&lt;0.835")-COUNTIF(C2:C23,"&lt;0.76")</f>
        <v>4</v>
      </c>
      <c r="E32" s="5">
        <v>5</v>
      </c>
    </row>
    <row r="33" s="3" customFormat="1" spans="3:5">
      <c r="C33" s="16" t="s">
        <v>21</v>
      </c>
      <c r="D33" s="16">
        <f>COUNTIF(C2:C23,"&lt;0.91")-COUNTIF(C2:C23,"&lt;0.835")</f>
        <v>3</v>
      </c>
      <c r="E33" s="16">
        <v>3</v>
      </c>
    </row>
    <row r="34" spans="3:5">
      <c r="C34" s="5" t="s">
        <v>22</v>
      </c>
      <c r="D34" s="5">
        <f>COUNTIF(C2:C23,"&lt;0.985")-COUNTIF(C2:C23,"&lt;0.91")</f>
        <v>0</v>
      </c>
      <c r="E34" s="5"/>
    </row>
    <row r="35" spans="3:5">
      <c r="C35" s="5" t="s">
        <v>23</v>
      </c>
      <c r="D35" s="5">
        <f>COUNTIF(C2:C23,"&lt;1.06")-COUNTIF(C2:C23,"&lt;0.985")</f>
        <v>0</v>
      </c>
      <c r="E35" s="5"/>
    </row>
    <row r="36" spans="3:5">
      <c r="C36" s="5" t="s">
        <v>24</v>
      </c>
      <c r="D36" s="5">
        <f>COUNTIF(C2:C23,"&lt;1.135")-COUNTIF(C2:C23,"&lt;1.06")</f>
        <v>0</v>
      </c>
      <c r="E36" s="5"/>
    </row>
    <row r="37" spans="3:5">
      <c r="C37" s="5" t="s">
        <v>25</v>
      </c>
      <c r="D37" s="5">
        <f>COUNTIF(C2:C23,"&lt;1.21")-COUNTIF(C2:C23,"&lt;1.135")</f>
        <v>0</v>
      </c>
      <c r="E37" s="5"/>
    </row>
    <row r="38" spans="6:7">
      <c r="F38" s="5">
        <v>0.57</v>
      </c>
      <c r="G38" s="5">
        <v>0.041</v>
      </c>
    </row>
    <row r="39" spans="6:7">
      <c r="F39" s="5">
        <v>0.725</v>
      </c>
      <c r="G39" s="5">
        <v>0.076</v>
      </c>
    </row>
    <row r="40" spans="6:7">
      <c r="F40" s="5">
        <v>0.801</v>
      </c>
      <c r="G40" s="5">
        <v>0.094</v>
      </c>
    </row>
  </sheetData>
  <pageMargins left="0.75" right="0.75" top="1" bottom="1" header="0.5" footer="0.5"/>
  <headerFooter/>
  <drawing r:id="rId1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9"/>
  <sheetViews>
    <sheetView workbookViewId="0">
      <selection activeCell="A21" sqref="$A21:$XFD21"/>
    </sheetView>
  </sheetViews>
  <sheetFormatPr defaultColWidth="9" defaultRowHeight="13.5"/>
  <cols>
    <col min="3" max="4" width="18.625" customWidth="1"/>
    <col min="10" max="11" width="12.625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="2" customFormat="1" spans="1:14">
      <c r="A2" s="10">
        <v>70</v>
      </c>
      <c r="B2" s="11">
        <v>70</v>
      </c>
      <c r="C2" s="11">
        <v>0.448178768157959</v>
      </c>
      <c r="D2" s="11">
        <v>0.033928632736206</v>
      </c>
      <c r="E2" s="11">
        <v>10</v>
      </c>
      <c r="F2" s="11">
        <v>5</v>
      </c>
      <c r="G2" s="11">
        <v>0</v>
      </c>
      <c r="H2" s="11">
        <v>5</v>
      </c>
      <c r="I2" s="11">
        <v>1</v>
      </c>
      <c r="J2" s="11">
        <v>0.666666666666667</v>
      </c>
      <c r="K2" s="11">
        <v>0.8</v>
      </c>
      <c r="L2" s="11">
        <v>0.5</v>
      </c>
      <c r="M2" s="11">
        <v>0.5</v>
      </c>
      <c r="N2" s="11">
        <v>0.75</v>
      </c>
    </row>
    <row r="3" spans="1:14">
      <c r="A3" s="6">
        <v>8</v>
      </c>
      <c r="B3" s="7">
        <v>8</v>
      </c>
      <c r="C3" s="7">
        <v>0.465441465377808</v>
      </c>
      <c r="D3" s="7">
        <v>0.0322824716567993</v>
      </c>
      <c r="E3" s="7">
        <v>10</v>
      </c>
      <c r="F3" s="7">
        <v>6</v>
      </c>
      <c r="G3" s="7">
        <v>0</v>
      </c>
      <c r="H3" s="7">
        <v>4</v>
      </c>
      <c r="I3" s="7">
        <v>1</v>
      </c>
      <c r="J3" s="7">
        <v>0.625</v>
      </c>
      <c r="K3" s="7">
        <v>0.769230769230769</v>
      </c>
      <c r="L3" s="7">
        <v>0.6</v>
      </c>
      <c r="M3" s="7">
        <v>0.4</v>
      </c>
      <c r="N3" s="7">
        <v>0.7</v>
      </c>
    </row>
    <row r="4" spans="1:14">
      <c r="A4" s="6">
        <v>24</v>
      </c>
      <c r="B4" s="7">
        <v>24</v>
      </c>
      <c r="C4" s="7">
        <v>0.466872215270996</v>
      </c>
      <c r="D4" s="7">
        <v>0.0282845497131348</v>
      </c>
      <c r="E4" s="7">
        <v>10</v>
      </c>
      <c r="F4" s="7">
        <v>8</v>
      </c>
      <c r="G4" s="7">
        <v>0</v>
      </c>
      <c r="H4" s="7">
        <v>2</v>
      </c>
      <c r="I4" s="7">
        <v>1</v>
      </c>
      <c r="J4" s="7">
        <v>0.555555555555556</v>
      </c>
      <c r="K4" s="7">
        <v>0.714285714285714</v>
      </c>
      <c r="L4" s="7">
        <v>0.8</v>
      </c>
      <c r="M4" s="7">
        <v>0.2</v>
      </c>
      <c r="N4" s="7">
        <v>0.6</v>
      </c>
    </row>
    <row r="5" spans="1:14">
      <c r="A5" s="6">
        <v>55</v>
      </c>
      <c r="B5" s="7">
        <v>55</v>
      </c>
      <c r="C5" s="7">
        <v>0.471357107162476</v>
      </c>
      <c r="D5" s="7">
        <v>0.00975704193115234</v>
      </c>
      <c r="E5" s="7">
        <v>10</v>
      </c>
      <c r="F5" s="7">
        <v>5</v>
      </c>
      <c r="G5" s="7">
        <v>0</v>
      </c>
      <c r="H5" s="7">
        <v>5</v>
      </c>
      <c r="I5" s="7">
        <v>1</v>
      </c>
      <c r="J5" s="7">
        <v>0.666666666666667</v>
      </c>
      <c r="K5" s="7">
        <v>0.8</v>
      </c>
      <c r="L5" s="7">
        <v>0.5</v>
      </c>
      <c r="M5" s="7">
        <v>0.5</v>
      </c>
      <c r="N5" s="7">
        <v>0.75</v>
      </c>
    </row>
    <row r="6" s="1" customFormat="1" spans="1:14">
      <c r="A6" s="8">
        <v>59</v>
      </c>
      <c r="B6" s="9">
        <v>59</v>
      </c>
      <c r="C6" s="9">
        <v>0.475740194320679</v>
      </c>
      <c r="D6" s="9">
        <v>0.0055694580078125</v>
      </c>
      <c r="E6" s="9">
        <v>10</v>
      </c>
      <c r="F6" s="9">
        <v>6</v>
      </c>
      <c r="G6" s="9">
        <v>0</v>
      </c>
      <c r="H6" s="9">
        <v>4</v>
      </c>
      <c r="I6" s="9">
        <v>1</v>
      </c>
      <c r="J6" s="9">
        <v>0.625</v>
      </c>
      <c r="K6" s="9">
        <v>0.769230769230769</v>
      </c>
      <c r="L6" s="9">
        <v>0.6</v>
      </c>
      <c r="M6" s="9">
        <v>0.4</v>
      </c>
      <c r="N6" s="9">
        <v>0.7</v>
      </c>
    </row>
    <row r="7" spans="1:14">
      <c r="A7" s="6">
        <v>30</v>
      </c>
      <c r="B7" s="7">
        <v>30</v>
      </c>
      <c r="C7" s="7">
        <v>0.924483895301819</v>
      </c>
      <c r="D7" s="7">
        <v>0.00849044322967529</v>
      </c>
      <c r="E7" s="7">
        <v>10</v>
      </c>
      <c r="F7" s="7">
        <v>8</v>
      </c>
      <c r="G7" s="7">
        <v>0</v>
      </c>
      <c r="H7" s="7">
        <v>2</v>
      </c>
      <c r="I7" s="7">
        <v>1</v>
      </c>
      <c r="J7" s="7">
        <v>0.555555555555556</v>
      </c>
      <c r="K7" s="7">
        <v>0.714285714285714</v>
      </c>
      <c r="L7" s="7">
        <v>0.8</v>
      </c>
      <c r="M7" s="7">
        <v>0.2</v>
      </c>
      <c r="N7" s="7">
        <v>0.6</v>
      </c>
    </row>
    <row r="8" spans="1:14">
      <c r="A8" s="6">
        <v>43</v>
      </c>
      <c r="B8" s="7">
        <v>43</v>
      </c>
      <c r="C8" s="7">
        <v>0.888309717178345</v>
      </c>
      <c r="D8" s="7">
        <v>0.139370918273926</v>
      </c>
      <c r="E8" s="7">
        <v>10</v>
      </c>
      <c r="F8" s="7">
        <v>7</v>
      </c>
      <c r="G8" s="7">
        <v>0</v>
      </c>
      <c r="H8" s="7">
        <v>3</v>
      </c>
      <c r="I8" s="7">
        <v>1</v>
      </c>
      <c r="J8" s="7">
        <v>0.588235294117647</v>
      </c>
      <c r="K8" s="7">
        <v>0.740740740740741</v>
      </c>
      <c r="L8" s="7">
        <v>0.7</v>
      </c>
      <c r="M8" s="7">
        <v>0.3</v>
      </c>
      <c r="N8" s="7">
        <v>0.65</v>
      </c>
    </row>
    <row r="9" spans="1:14">
      <c r="A9" s="6">
        <v>65</v>
      </c>
      <c r="B9" s="7">
        <v>65</v>
      </c>
      <c r="C9" s="7">
        <v>0.745096802711487</v>
      </c>
      <c r="D9" s="7">
        <v>0.034243106842041</v>
      </c>
      <c r="E9" s="7">
        <v>10</v>
      </c>
      <c r="F9" s="7">
        <v>4</v>
      </c>
      <c r="G9" s="7">
        <v>0</v>
      </c>
      <c r="H9" s="7">
        <v>6</v>
      </c>
      <c r="I9" s="7">
        <v>1</v>
      </c>
      <c r="J9" s="7">
        <v>0.714285714285714</v>
      </c>
      <c r="K9" s="7">
        <v>0.833333333333333</v>
      </c>
      <c r="L9" s="7">
        <v>0.4</v>
      </c>
      <c r="M9" s="7">
        <v>0.6</v>
      </c>
      <c r="N9" s="7">
        <v>0.8</v>
      </c>
    </row>
    <row r="10" spans="1:14">
      <c r="A10" s="6">
        <v>57</v>
      </c>
      <c r="B10" s="7">
        <v>57</v>
      </c>
      <c r="C10" s="7">
        <v>0.703205585479736</v>
      </c>
      <c r="D10" s="7">
        <v>0.0240179300308228</v>
      </c>
      <c r="E10" s="7">
        <v>10</v>
      </c>
      <c r="F10" s="7">
        <v>4</v>
      </c>
      <c r="G10" s="7">
        <v>0</v>
      </c>
      <c r="H10" s="7">
        <v>6</v>
      </c>
      <c r="I10" s="7">
        <v>1</v>
      </c>
      <c r="J10" s="7">
        <v>0.714285714285714</v>
      </c>
      <c r="K10" s="7">
        <v>0.833333333333333</v>
      </c>
      <c r="L10" s="7">
        <v>0.4</v>
      </c>
      <c r="M10" s="7">
        <v>0.6</v>
      </c>
      <c r="N10" s="7">
        <v>0.8</v>
      </c>
    </row>
    <row r="11" s="2" customFormat="1" spans="1:14">
      <c r="A11" s="10">
        <v>5</v>
      </c>
      <c r="B11" s="11">
        <v>5</v>
      </c>
      <c r="C11" s="11">
        <v>0.759477138519287</v>
      </c>
      <c r="D11" s="11">
        <v>0.0228502750396729</v>
      </c>
      <c r="E11" s="11">
        <v>10</v>
      </c>
      <c r="F11" s="11">
        <v>6</v>
      </c>
      <c r="G11" s="11">
        <v>0</v>
      </c>
      <c r="H11" s="11">
        <v>4</v>
      </c>
      <c r="I11" s="11">
        <v>1</v>
      </c>
      <c r="J11" s="11">
        <v>0.625</v>
      </c>
      <c r="K11" s="11">
        <v>0.769230769230769</v>
      </c>
      <c r="L11" s="11">
        <v>0.6</v>
      </c>
      <c r="M11" s="11">
        <v>0.4</v>
      </c>
      <c r="N11" s="11">
        <v>0.7</v>
      </c>
    </row>
    <row r="12" spans="1:14">
      <c r="A12" s="6">
        <v>44</v>
      </c>
      <c r="B12" s="7">
        <v>44</v>
      </c>
      <c r="C12" s="7">
        <v>0.579375267028809</v>
      </c>
      <c r="D12" s="7">
        <v>0.00989007949829102</v>
      </c>
      <c r="E12" s="7">
        <v>10</v>
      </c>
      <c r="F12" s="7">
        <v>6</v>
      </c>
      <c r="G12" s="7">
        <v>0</v>
      </c>
      <c r="H12" s="7">
        <v>4</v>
      </c>
      <c r="I12" s="7">
        <v>1</v>
      </c>
      <c r="J12" s="7">
        <v>0.625</v>
      </c>
      <c r="K12" s="7">
        <v>0.769230769230769</v>
      </c>
      <c r="L12" s="7">
        <v>0.6</v>
      </c>
      <c r="M12" s="7">
        <v>0.4</v>
      </c>
      <c r="N12" s="7">
        <v>0.7</v>
      </c>
    </row>
    <row r="13" spans="1:14">
      <c r="A13" s="6">
        <v>43</v>
      </c>
      <c r="B13" s="7">
        <v>43</v>
      </c>
      <c r="C13" s="7">
        <v>0.888309717178345</v>
      </c>
      <c r="D13" s="7">
        <v>0.139370918273926</v>
      </c>
      <c r="E13" s="7">
        <v>10</v>
      </c>
      <c r="F13" s="7">
        <v>7</v>
      </c>
      <c r="G13" s="7">
        <v>0</v>
      </c>
      <c r="H13" s="7">
        <v>3</v>
      </c>
      <c r="I13" s="7">
        <v>1</v>
      </c>
      <c r="J13" s="7">
        <v>0.588235294117647</v>
      </c>
      <c r="K13" s="7">
        <v>0.740740740740741</v>
      </c>
      <c r="L13" s="7">
        <v>0.7</v>
      </c>
      <c r="M13" s="7">
        <v>0.3</v>
      </c>
      <c r="N13" s="7">
        <v>0.65</v>
      </c>
    </row>
    <row r="14" spans="1:14">
      <c r="A14" s="6">
        <v>22</v>
      </c>
      <c r="B14" s="7">
        <v>22</v>
      </c>
      <c r="C14" s="7">
        <v>0.768659114837646</v>
      </c>
      <c r="D14" s="7">
        <v>0.0440047979354858</v>
      </c>
      <c r="E14" s="7">
        <v>10</v>
      </c>
      <c r="F14" s="7">
        <v>7</v>
      </c>
      <c r="G14" s="7">
        <v>0</v>
      </c>
      <c r="H14" s="7">
        <v>3</v>
      </c>
      <c r="I14" s="7">
        <v>1</v>
      </c>
      <c r="J14" s="7">
        <v>0.588235294117647</v>
      </c>
      <c r="K14" s="7">
        <v>0.740740740740741</v>
      </c>
      <c r="L14" s="7">
        <v>0.7</v>
      </c>
      <c r="M14" s="7">
        <v>0.3</v>
      </c>
      <c r="N14" s="7">
        <v>0.65</v>
      </c>
    </row>
    <row r="15" spans="1:14">
      <c r="A15" s="6">
        <v>40</v>
      </c>
      <c r="B15" s="7">
        <v>40</v>
      </c>
      <c r="C15" s="7">
        <v>0.792062044143677</v>
      </c>
      <c r="D15" s="7">
        <v>0.0185079574584961</v>
      </c>
      <c r="E15" s="7">
        <v>10</v>
      </c>
      <c r="F15" s="7">
        <v>5</v>
      </c>
      <c r="G15" s="7">
        <v>0</v>
      </c>
      <c r="H15" s="7">
        <v>5</v>
      </c>
      <c r="I15" s="7">
        <v>1</v>
      </c>
      <c r="J15" s="7">
        <v>0.666666666666667</v>
      </c>
      <c r="K15" s="7">
        <v>0.8</v>
      </c>
      <c r="L15" s="7">
        <v>0.5</v>
      </c>
      <c r="M15" s="7">
        <v>0.5</v>
      </c>
      <c r="N15" s="7">
        <v>0.75</v>
      </c>
    </row>
    <row r="16" spans="1:14">
      <c r="A16" s="6">
        <v>93</v>
      </c>
      <c r="B16" s="7">
        <v>93</v>
      </c>
      <c r="C16" s="7">
        <v>0.902466416358948</v>
      </c>
      <c r="D16" s="7">
        <v>0.0377544164657593</v>
      </c>
      <c r="E16" s="7">
        <v>10</v>
      </c>
      <c r="F16" s="7">
        <v>4</v>
      </c>
      <c r="G16" s="7">
        <v>0</v>
      </c>
      <c r="H16" s="7">
        <v>6</v>
      </c>
      <c r="I16" s="7">
        <v>1</v>
      </c>
      <c r="J16" s="7">
        <v>0.714285714285714</v>
      </c>
      <c r="K16" s="7">
        <v>0.833333333333333</v>
      </c>
      <c r="L16" s="7">
        <v>0.4</v>
      </c>
      <c r="M16" s="7">
        <v>0.6</v>
      </c>
      <c r="N16" s="7">
        <v>0.8</v>
      </c>
    </row>
    <row r="17" spans="1:14">
      <c r="A17" s="6">
        <v>17</v>
      </c>
      <c r="B17" s="7">
        <v>17</v>
      </c>
      <c r="C17" s="7">
        <v>0.802490711212158</v>
      </c>
      <c r="D17" s="7">
        <v>0.0230822563171387</v>
      </c>
      <c r="E17" s="7">
        <v>10</v>
      </c>
      <c r="F17" s="7">
        <v>5</v>
      </c>
      <c r="G17" s="7">
        <v>0</v>
      </c>
      <c r="H17" s="7">
        <v>5</v>
      </c>
      <c r="I17" s="7">
        <v>1</v>
      </c>
      <c r="J17" s="7">
        <v>0.666666666666667</v>
      </c>
      <c r="K17" s="7">
        <v>0.8</v>
      </c>
      <c r="L17" s="7">
        <v>0.5</v>
      </c>
      <c r="M17" s="7">
        <v>0.5</v>
      </c>
      <c r="N17" s="7">
        <v>0.75</v>
      </c>
    </row>
    <row r="18" spans="1:14">
      <c r="A18" s="6">
        <v>96</v>
      </c>
      <c r="B18" s="7">
        <v>96</v>
      </c>
      <c r="C18" s="7">
        <v>0.825199604034424</v>
      </c>
      <c r="D18" s="7">
        <v>0.0523767471313477</v>
      </c>
      <c r="E18" s="7">
        <v>10</v>
      </c>
      <c r="F18" s="7">
        <v>5</v>
      </c>
      <c r="G18" s="7">
        <v>0</v>
      </c>
      <c r="H18" s="7">
        <v>5</v>
      </c>
      <c r="I18" s="7">
        <v>1</v>
      </c>
      <c r="J18" s="7">
        <v>0.666666666666667</v>
      </c>
      <c r="K18" s="7">
        <v>0.8</v>
      </c>
      <c r="L18" s="7">
        <v>0.5</v>
      </c>
      <c r="M18" s="7">
        <v>0.5</v>
      </c>
      <c r="N18" s="7">
        <v>0.75</v>
      </c>
    </row>
    <row r="19" spans="1:14">
      <c r="A19" s="6">
        <v>6</v>
      </c>
      <c r="B19" s="7">
        <v>6</v>
      </c>
      <c r="C19" s="7">
        <v>0.825859069824219</v>
      </c>
      <c r="D19" s="7">
        <v>0.0527646541595459</v>
      </c>
      <c r="E19" s="7">
        <v>10</v>
      </c>
      <c r="F19" s="7">
        <v>5</v>
      </c>
      <c r="G19" s="7">
        <v>0</v>
      </c>
      <c r="H19" s="7">
        <v>5</v>
      </c>
      <c r="I19" s="7">
        <v>1</v>
      </c>
      <c r="J19" s="7">
        <v>0.666666666666667</v>
      </c>
      <c r="K19" s="7">
        <v>0.8</v>
      </c>
      <c r="L19" s="7">
        <v>0.5</v>
      </c>
      <c r="M19" s="7">
        <v>0.5</v>
      </c>
      <c r="N19" s="7">
        <v>0.75</v>
      </c>
    </row>
    <row r="20" spans="1:14">
      <c r="A20" s="6">
        <v>36</v>
      </c>
      <c r="B20" s="7">
        <v>36</v>
      </c>
      <c r="C20" s="7">
        <v>0.845277667045593</v>
      </c>
      <c r="D20" s="7">
        <v>0.0597842931747437</v>
      </c>
      <c r="E20" s="7">
        <v>10</v>
      </c>
      <c r="F20" s="7">
        <v>8</v>
      </c>
      <c r="G20" s="7">
        <v>0</v>
      </c>
      <c r="H20" s="7">
        <v>2</v>
      </c>
      <c r="I20" s="7">
        <v>1</v>
      </c>
      <c r="J20" s="7">
        <v>0.555555555555556</v>
      </c>
      <c r="K20" s="7">
        <v>0.714285714285714</v>
      </c>
      <c r="L20" s="7">
        <v>0.8</v>
      </c>
      <c r="M20" s="7">
        <v>0.2</v>
      </c>
      <c r="N20" s="7">
        <v>0.6</v>
      </c>
    </row>
    <row r="21" spans="1:14">
      <c r="A21" s="6">
        <v>79</v>
      </c>
      <c r="B21" s="7">
        <v>79</v>
      </c>
      <c r="C21" s="7">
        <v>0.850063800811768</v>
      </c>
      <c r="D21" s="7">
        <v>0.0480085611343384</v>
      </c>
      <c r="E21" s="7">
        <v>10</v>
      </c>
      <c r="F21" s="7">
        <v>2</v>
      </c>
      <c r="G21" s="7">
        <v>0</v>
      </c>
      <c r="H21" s="7">
        <v>8</v>
      </c>
      <c r="I21" s="7">
        <v>1</v>
      </c>
      <c r="J21" s="7">
        <v>0.833333333333333</v>
      </c>
      <c r="K21" s="7">
        <v>0.909090909090909</v>
      </c>
      <c r="L21" s="7">
        <v>0.2</v>
      </c>
      <c r="M21" s="7">
        <v>0.8</v>
      </c>
      <c r="N21" s="7">
        <v>0.9</v>
      </c>
    </row>
    <row r="22" spans="1:14">
      <c r="A22" s="6">
        <v>99</v>
      </c>
      <c r="B22" s="7">
        <v>99</v>
      </c>
      <c r="C22" s="7">
        <v>0.862016797065735</v>
      </c>
      <c r="D22" s="7">
        <v>0.0384888648986816</v>
      </c>
      <c r="E22" s="7">
        <v>10</v>
      </c>
      <c r="F22" s="7">
        <v>5</v>
      </c>
      <c r="G22" s="7">
        <v>0</v>
      </c>
      <c r="H22" s="7">
        <v>5</v>
      </c>
      <c r="I22" s="7">
        <v>1</v>
      </c>
      <c r="J22" s="7">
        <v>0.666666666666667</v>
      </c>
      <c r="K22" s="7">
        <v>0.8</v>
      </c>
      <c r="L22" s="7">
        <v>0.5</v>
      </c>
      <c r="M22" s="7">
        <v>0.5</v>
      </c>
      <c r="N22" s="7">
        <v>0.75</v>
      </c>
    </row>
    <row r="23" spans="3:14">
      <c r="C23" s="5">
        <f>AVERAGE(C2:C22)</f>
        <v>0.728092528524853</v>
      </c>
      <c r="D23" s="5">
        <f>AVERAGE(D2:D22)</f>
        <v>0.041087065424238</v>
      </c>
      <c r="J23" s="5">
        <f>AVERAGE(J2:J22)</f>
        <v>0.646391890089369</v>
      </c>
      <c r="K23" s="5">
        <f>AVERAGE(K2:K22)</f>
        <v>0.783385397671112</v>
      </c>
      <c r="L23" s="5">
        <f>AVERAGE(L2:L22)</f>
        <v>0.561904761904762</v>
      </c>
      <c r="M23" s="5">
        <f>AVERAGE(M2:M22)</f>
        <v>0.438095238095238</v>
      </c>
      <c r="N23" s="5">
        <f>AVERAGE(N2:N22)</f>
        <v>0.719047619047619</v>
      </c>
    </row>
    <row r="24" spans="12:13">
      <c r="L24" s="5">
        <f>AVERAGE(L3:L23)</f>
        <v>0.564852607709751</v>
      </c>
      <c r="M24" s="5">
        <f>AVERAGE(M3:M23)</f>
        <v>0.435147392290249</v>
      </c>
    </row>
    <row r="25" spans="3:9">
      <c r="C25" s="12" t="s">
        <v>13</v>
      </c>
      <c r="D25" s="5" t="s">
        <v>14</v>
      </c>
      <c r="E25" s="5" t="s">
        <v>96</v>
      </c>
      <c r="F25" s="5" t="s">
        <v>97</v>
      </c>
      <c r="G25" s="13" t="s">
        <v>26</v>
      </c>
      <c r="H25" s="14"/>
      <c r="I25" s="14"/>
    </row>
    <row r="26" spans="3:10">
      <c r="C26" s="5" t="s">
        <v>15</v>
      </c>
      <c r="D26" s="5">
        <f>COUNTIF(C2:C22,"&lt;0.46")-COUNTIF(C2:C22,"&lt;0.385")</f>
        <v>1</v>
      </c>
      <c r="E26" s="5"/>
      <c r="G26" s="15"/>
      <c r="H26" s="14"/>
      <c r="I26" s="14"/>
      <c r="J26" s="14"/>
    </row>
    <row r="27" spans="3:10">
      <c r="C27" s="5" t="s">
        <v>16</v>
      </c>
      <c r="D27" s="5">
        <f>COUNTIF(C2:C22,"&lt;0.535")-COUNTIF(C2:C22,"&lt;0.46")</f>
        <v>4</v>
      </c>
      <c r="E27" s="5"/>
      <c r="G27" s="15">
        <v>0.04</v>
      </c>
      <c r="H27" s="14">
        <v>-20</v>
      </c>
      <c r="I27" s="14">
        <v>480</v>
      </c>
      <c r="J27" s="14">
        <v>24</v>
      </c>
    </row>
    <row r="28" s="3" customFormat="1" spans="3:10">
      <c r="C28" s="16" t="s">
        <v>17</v>
      </c>
      <c r="D28" s="16">
        <f>COUNTIF(C2:C22,"&lt;0.61")-COUNTIF(C2:C22,"&lt;0.535")</f>
        <v>1</v>
      </c>
      <c r="E28" s="16">
        <v>3</v>
      </c>
      <c r="F28" s="16">
        <v>2</v>
      </c>
      <c r="G28" s="15">
        <v>0.08</v>
      </c>
      <c r="H28" s="14">
        <v>-40</v>
      </c>
      <c r="I28" s="14">
        <v>460</v>
      </c>
      <c r="J28" s="14">
        <v>23</v>
      </c>
    </row>
    <row r="29" spans="3:10">
      <c r="C29" s="5" t="s">
        <v>18</v>
      </c>
      <c r="D29" s="5">
        <f>COUNTIF(C2:C22,"&lt;0.685")-COUNTIF(C2:C22,"&lt;0.61")</f>
        <v>0</v>
      </c>
      <c r="E29" s="5">
        <v>5</v>
      </c>
      <c r="F29" s="5">
        <v>5</v>
      </c>
      <c r="G29" s="15">
        <v>0.12</v>
      </c>
      <c r="H29" s="14">
        <v>-60</v>
      </c>
      <c r="I29" s="14">
        <v>440</v>
      </c>
      <c r="J29" s="14">
        <v>22</v>
      </c>
    </row>
    <row r="30" s="4" customFormat="1" spans="3:10">
      <c r="C30" s="17" t="s">
        <v>19</v>
      </c>
      <c r="D30" s="17">
        <f>COUNTIF(C2:C22,"&lt;0.76")-COUNTIF(C2:C22,"&lt;0.685")</f>
        <v>3</v>
      </c>
      <c r="E30" s="17">
        <v>9</v>
      </c>
      <c r="F30" s="17">
        <v>7</v>
      </c>
      <c r="G30" s="15">
        <v>0.16</v>
      </c>
      <c r="H30" s="18">
        <v>-80</v>
      </c>
      <c r="I30" s="18">
        <v>420</v>
      </c>
      <c r="J30" s="14">
        <v>21</v>
      </c>
    </row>
    <row r="31" spans="3:6">
      <c r="C31" s="5" t="s">
        <v>20</v>
      </c>
      <c r="D31" s="5">
        <f>COUNTIF(C2:C22,"&lt;0.835")-COUNTIF(C2:C22,"&lt;0.76")</f>
        <v>5</v>
      </c>
      <c r="E31" s="5">
        <v>5</v>
      </c>
      <c r="F31" s="5">
        <v>5</v>
      </c>
    </row>
    <row r="32" s="3" customFormat="1" spans="3:6">
      <c r="C32" s="16" t="s">
        <v>21</v>
      </c>
      <c r="D32" s="16">
        <f>COUNTIF(C2:C22,"&lt;0.91")-COUNTIF(C2:C22,"&lt;0.835")</f>
        <v>6</v>
      </c>
      <c r="E32" s="16">
        <v>3</v>
      </c>
      <c r="F32" s="16">
        <v>2</v>
      </c>
    </row>
    <row r="33" spans="3:5">
      <c r="C33" s="5" t="s">
        <v>22</v>
      </c>
      <c r="D33" s="5">
        <f>COUNTIF(C2:C22,"&lt;0.985")-COUNTIF(C2:C22,"&lt;0.91")</f>
        <v>1</v>
      </c>
      <c r="E33" s="5"/>
    </row>
    <row r="34" spans="3:5">
      <c r="C34" s="5" t="s">
        <v>23</v>
      </c>
      <c r="D34" s="5">
        <f>COUNTIF(C2:C22,"&lt;1.06")-COUNTIF(C2:C22,"&lt;0.985")</f>
        <v>0</v>
      </c>
      <c r="E34" s="5"/>
    </row>
    <row r="35" spans="3:5">
      <c r="C35" s="5" t="s">
        <v>24</v>
      </c>
      <c r="D35" s="5">
        <f>COUNTIF(C2:C22,"&lt;1.135")-COUNTIF(C2:C22,"&lt;1.06")</f>
        <v>0</v>
      </c>
      <c r="E35" s="5"/>
    </row>
    <row r="36" spans="3:5">
      <c r="C36" s="5" t="s">
        <v>25</v>
      </c>
      <c r="D36" s="5">
        <f>COUNTIF(C2:C22,"&lt;1.21")-COUNTIF(C2:C22,"&lt;1.135")</f>
        <v>0</v>
      </c>
      <c r="E36" s="5"/>
    </row>
    <row r="37" spans="7:8">
      <c r="G37" s="5">
        <v>0.57</v>
      </c>
      <c r="H37" s="5">
        <v>0.041</v>
      </c>
    </row>
    <row r="38" spans="7:8">
      <c r="G38" s="5">
        <v>0.725</v>
      </c>
      <c r="H38" s="5">
        <v>0.076</v>
      </c>
    </row>
    <row r="39" spans="7:8">
      <c r="G39" s="5">
        <v>0.801</v>
      </c>
      <c r="H39" s="5">
        <v>0.094</v>
      </c>
    </row>
  </sheetData>
  <pageMargins left="0.75" right="0.75" top="1" bottom="1" header="0.5" footer="0.5"/>
  <headerFooter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2"/>
  <sheetViews>
    <sheetView topLeftCell="A10" workbookViewId="0">
      <selection activeCell="A21" sqref="$A21:$XFD21"/>
    </sheetView>
  </sheetViews>
  <sheetFormatPr defaultColWidth="9" defaultRowHeight="13.5"/>
  <cols>
    <col min="3" max="4" width="18.375" customWidth="1"/>
    <col min="10" max="11" width="12.625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="2" customFormat="1" spans="1:14">
      <c r="A2" s="10">
        <v>70</v>
      </c>
      <c r="B2" s="11">
        <v>70</v>
      </c>
      <c r="C2" s="11">
        <v>0.448178768157959</v>
      </c>
      <c r="D2" s="11">
        <v>0.033928632736206</v>
      </c>
      <c r="E2" s="11">
        <v>10</v>
      </c>
      <c r="F2" s="11">
        <v>5</v>
      </c>
      <c r="G2" s="11">
        <v>0</v>
      </c>
      <c r="H2" s="11">
        <v>5</v>
      </c>
      <c r="I2" s="11">
        <v>1</v>
      </c>
      <c r="J2" s="11">
        <v>0.666666666666667</v>
      </c>
      <c r="K2" s="11">
        <v>0.8</v>
      </c>
      <c r="L2" s="11">
        <v>0.5</v>
      </c>
      <c r="M2" s="11">
        <v>0.5</v>
      </c>
      <c r="N2" s="11">
        <v>0.75</v>
      </c>
    </row>
    <row r="3" spans="1:14">
      <c r="A3" s="6">
        <v>8</v>
      </c>
      <c r="B3" s="7">
        <v>8</v>
      </c>
      <c r="C3" s="7">
        <v>0.465441465377808</v>
      </c>
      <c r="D3" s="7">
        <v>0.0322824716567993</v>
      </c>
      <c r="E3" s="7">
        <v>10</v>
      </c>
      <c r="F3" s="7">
        <v>6</v>
      </c>
      <c r="G3" s="7">
        <v>0</v>
      </c>
      <c r="H3" s="7">
        <v>4</v>
      </c>
      <c r="I3" s="7">
        <v>1</v>
      </c>
      <c r="J3" s="7">
        <v>0.625</v>
      </c>
      <c r="K3" s="7">
        <v>0.769230769230769</v>
      </c>
      <c r="L3" s="7">
        <v>0.6</v>
      </c>
      <c r="M3" s="7">
        <v>0.4</v>
      </c>
      <c r="N3" s="7">
        <v>0.7</v>
      </c>
    </row>
    <row r="4" spans="1:14">
      <c r="A4" s="6">
        <v>24</v>
      </c>
      <c r="B4" s="7">
        <v>24</v>
      </c>
      <c r="C4" s="7">
        <v>0.466872215270996</v>
      </c>
      <c r="D4" s="7">
        <v>0.0282845497131348</v>
      </c>
      <c r="E4" s="7">
        <v>10</v>
      </c>
      <c r="F4" s="7">
        <v>8</v>
      </c>
      <c r="G4" s="7">
        <v>0</v>
      </c>
      <c r="H4" s="7">
        <v>2</v>
      </c>
      <c r="I4" s="7">
        <v>1</v>
      </c>
      <c r="J4" s="7">
        <v>0.555555555555556</v>
      </c>
      <c r="K4" s="7">
        <v>0.714285714285714</v>
      </c>
      <c r="L4" s="7">
        <v>0.8</v>
      </c>
      <c r="M4" s="7">
        <v>0.2</v>
      </c>
      <c r="N4" s="7">
        <v>0.6</v>
      </c>
    </row>
    <row r="5" spans="1:14">
      <c r="A5" s="6">
        <v>55</v>
      </c>
      <c r="B5" s="7">
        <v>55</v>
      </c>
      <c r="C5" s="7">
        <v>0.471357107162476</v>
      </c>
      <c r="D5" s="7">
        <v>0.00975704193115234</v>
      </c>
      <c r="E5" s="7">
        <v>10</v>
      </c>
      <c r="F5" s="7">
        <v>5</v>
      </c>
      <c r="G5" s="7">
        <v>0</v>
      </c>
      <c r="H5" s="7">
        <v>5</v>
      </c>
      <c r="I5" s="7">
        <v>1</v>
      </c>
      <c r="J5" s="7">
        <v>0.666666666666667</v>
      </c>
      <c r="K5" s="7">
        <v>0.8</v>
      </c>
      <c r="L5" s="7">
        <v>0.5</v>
      </c>
      <c r="M5" s="7">
        <v>0.5</v>
      </c>
      <c r="N5" s="7">
        <v>0.75</v>
      </c>
    </row>
    <row r="6" s="1" customFormat="1" spans="1:14">
      <c r="A6" s="8">
        <v>59</v>
      </c>
      <c r="B6" s="9">
        <v>59</v>
      </c>
      <c r="C6" s="9">
        <v>0.475740194320679</v>
      </c>
      <c r="D6" s="9">
        <v>0.0055694580078125</v>
      </c>
      <c r="E6" s="9">
        <v>10</v>
      </c>
      <c r="F6" s="9">
        <v>6</v>
      </c>
      <c r="G6" s="9">
        <v>0</v>
      </c>
      <c r="H6" s="9">
        <v>4</v>
      </c>
      <c r="I6" s="9">
        <v>1</v>
      </c>
      <c r="J6" s="9">
        <v>0.625</v>
      </c>
      <c r="K6" s="9">
        <v>0.769230769230769</v>
      </c>
      <c r="L6" s="9">
        <v>0.6</v>
      </c>
      <c r="M6" s="9">
        <v>0.4</v>
      </c>
      <c r="N6" s="9">
        <v>0.7</v>
      </c>
    </row>
    <row r="7" spans="1:14">
      <c r="A7" s="6">
        <v>84</v>
      </c>
      <c r="B7" s="7">
        <v>84</v>
      </c>
      <c r="C7" s="7">
        <v>0.710006833076477</v>
      </c>
      <c r="D7" s="7">
        <v>0.00908374786376953</v>
      </c>
      <c r="E7" s="7">
        <v>10</v>
      </c>
      <c r="F7" s="7">
        <v>5</v>
      </c>
      <c r="G7" s="7">
        <v>0</v>
      </c>
      <c r="H7" s="7">
        <v>5</v>
      </c>
      <c r="I7" s="7">
        <v>1</v>
      </c>
      <c r="J7" s="7">
        <v>0.666666666666667</v>
      </c>
      <c r="K7" s="7">
        <v>0.8</v>
      </c>
      <c r="L7" s="7">
        <v>0.5</v>
      </c>
      <c r="M7" s="7">
        <v>0.5</v>
      </c>
      <c r="N7" s="7">
        <v>0.75</v>
      </c>
    </row>
    <row r="8" spans="1:14">
      <c r="A8" s="6">
        <v>42</v>
      </c>
      <c r="B8" s="7">
        <v>42</v>
      </c>
      <c r="C8" s="7">
        <v>0.711386680603027</v>
      </c>
      <c r="D8" s="7">
        <v>0.0427869558334351</v>
      </c>
      <c r="E8" s="7">
        <v>10</v>
      </c>
      <c r="F8" s="7">
        <v>7</v>
      </c>
      <c r="G8" s="7">
        <v>0</v>
      </c>
      <c r="H8" s="7">
        <v>3</v>
      </c>
      <c r="I8" s="7">
        <v>1</v>
      </c>
      <c r="J8" s="7">
        <v>0.588235294117647</v>
      </c>
      <c r="K8" s="7">
        <v>0.740740740740741</v>
      </c>
      <c r="L8" s="7">
        <v>0.7</v>
      </c>
      <c r="M8" s="7">
        <v>0.3</v>
      </c>
      <c r="N8" s="7">
        <v>0.65</v>
      </c>
    </row>
    <row r="9" spans="1:14">
      <c r="A9" s="6">
        <v>14</v>
      </c>
      <c r="B9" s="7">
        <v>14</v>
      </c>
      <c r="C9" s="7">
        <v>0.890965580940247</v>
      </c>
      <c r="D9" s="7">
        <v>0.157147407531738</v>
      </c>
      <c r="E9" s="7">
        <v>10</v>
      </c>
      <c r="F9" s="7">
        <v>5</v>
      </c>
      <c r="G9" s="7">
        <v>0</v>
      </c>
      <c r="H9" s="7">
        <v>5</v>
      </c>
      <c r="I9" s="7">
        <v>1</v>
      </c>
      <c r="J9" s="7">
        <v>0.666666666666667</v>
      </c>
      <c r="K9" s="7">
        <v>0.8</v>
      </c>
      <c r="L9" s="7">
        <v>0.5</v>
      </c>
      <c r="M9" s="7">
        <v>0.5</v>
      </c>
      <c r="N9" s="7">
        <v>0.75</v>
      </c>
    </row>
    <row r="10" spans="1:14">
      <c r="A10" s="6">
        <v>51</v>
      </c>
      <c r="B10" s="7">
        <v>51</v>
      </c>
      <c r="C10" s="7">
        <v>0.744209051132202</v>
      </c>
      <c r="D10" s="7">
        <v>0.144469022750854</v>
      </c>
      <c r="E10" s="7">
        <v>10</v>
      </c>
      <c r="F10" s="7">
        <v>6</v>
      </c>
      <c r="G10" s="7">
        <v>0</v>
      </c>
      <c r="H10" s="7">
        <v>4</v>
      </c>
      <c r="I10" s="7">
        <v>1</v>
      </c>
      <c r="J10" s="7">
        <v>0.625</v>
      </c>
      <c r="K10" s="7">
        <v>0.769230769230769</v>
      </c>
      <c r="L10" s="7">
        <v>0.6</v>
      </c>
      <c r="M10" s="7">
        <v>0.4</v>
      </c>
      <c r="N10" s="7">
        <v>0.7</v>
      </c>
    </row>
    <row r="11" spans="1:14">
      <c r="A11" s="6">
        <v>57</v>
      </c>
      <c r="B11" s="7">
        <v>57</v>
      </c>
      <c r="C11" s="7">
        <v>0.703205585479736</v>
      </c>
      <c r="D11" s="7">
        <v>0.0240179300308228</v>
      </c>
      <c r="E11" s="7">
        <v>10</v>
      </c>
      <c r="F11" s="7">
        <v>4</v>
      </c>
      <c r="G11" s="7">
        <v>0</v>
      </c>
      <c r="H11" s="7">
        <v>6</v>
      </c>
      <c r="I11" s="7">
        <v>1</v>
      </c>
      <c r="J11" s="7">
        <v>0.714285714285714</v>
      </c>
      <c r="K11" s="7">
        <v>0.833333333333333</v>
      </c>
      <c r="L11" s="7">
        <v>0.4</v>
      </c>
      <c r="M11" s="7">
        <v>0.6</v>
      </c>
      <c r="N11" s="7">
        <v>0.8</v>
      </c>
    </row>
    <row r="12" s="2" customFormat="1" spans="1:14">
      <c r="A12" s="10">
        <v>5</v>
      </c>
      <c r="B12" s="11">
        <v>5</v>
      </c>
      <c r="C12" s="11">
        <v>0.759477138519287</v>
      </c>
      <c r="D12" s="11">
        <v>0.0228502750396729</v>
      </c>
      <c r="E12" s="11">
        <v>10</v>
      </c>
      <c r="F12" s="11">
        <v>6</v>
      </c>
      <c r="G12" s="11">
        <v>0</v>
      </c>
      <c r="H12" s="11">
        <v>4</v>
      </c>
      <c r="I12" s="11">
        <v>1</v>
      </c>
      <c r="J12" s="11">
        <v>0.625</v>
      </c>
      <c r="K12" s="11">
        <v>0.769230769230769</v>
      </c>
      <c r="L12" s="11">
        <v>0.6</v>
      </c>
      <c r="M12" s="11">
        <v>0.4</v>
      </c>
      <c r="N12" s="11">
        <v>0.7</v>
      </c>
    </row>
    <row r="13" spans="1:14">
      <c r="A13" s="6">
        <v>44</v>
      </c>
      <c r="B13" s="7">
        <v>44</v>
      </c>
      <c r="C13" s="7">
        <v>0.579375267028809</v>
      </c>
      <c r="D13" s="7">
        <v>0.00989007949829102</v>
      </c>
      <c r="E13" s="7">
        <v>10</v>
      </c>
      <c r="F13" s="7">
        <v>6</v>
      </c>
      <c r="G13" s="7">
        <v>0</v>
      </c>
      <c r="H13" s="7">
        <v>4</v>
      </c>
      <c r="I13" s="7">
        <v>1</v>
      </c>
      <c r="J13" s="7">
        <v>0.625</v>
      </c>
      <c r="K13" s="7">
        <v>0.769230769230769</v>
      </c>
      <c r="L13" s="7">
        <v>0.6</v>
      </c>
      <c r="M13" s="7">
        <v>0.4</v>
      </c>
      <c r="N13" s="7">
        <v>0.7</v>
      </c>
    </row>
    <row r="14" s="2" customFormat="1" spans="1:14">
      <c r="A14" s="10">
        <v>56</v>
      </c>
      <c r="B14" s="11">
        <v>56</v>
      </c>
      <c r="C14" s="11">
        <v>1.05602169036865</v>
      </c>
      <c r="D14" s="11">
        <v>0.236287951469421</v>
      </c>
      <c r="E14" s="11">
        <v>10</v>
      </c>
      <c r="F14" s="11">
        <v>6</v>
      </c>
      <c r="G14" s="11">
        <v>0</v>
      </c>
      <c r="H14" s="11">
        <v>4</v>
      </c>
      <c r="I14" s="11">
        <v>1</v>
      </c>
      <c r="J14" s="11">
        <v>0.625</v>
      </c>
      <c r="K14" s="11">
        <v>0.769230769230769</v>
      </c>
      <c r="L14" s="11">
        <v>0.6</v>
      </c>
      <c r="M14" s="11">
        <v>0.4</v>
      </c>
      <c r="N14" s="11">
        <v>0.7</v>
      </c>
    </row>
    <row r="15" spans="1:14">
      <c r="A15" s="6">
        <v>52</v>
      </c>
      <c r="B15" s="7">
        <v>52</v>
      </c>
      <c r="C15" s="7">
        <v>0.76999843120575</v>
      </c>
      <c r="D15" s="7">
        <v>0.212963461875915</v>
      </c>
      <c r="E15" s="7">
        <v>10</v>
      </c>
      <c r="F15" s="7">
        <v>6</v>
      </c>
      <c r="G15" s="7">
        <v>0</v>
      </c>
      <c r="H15" s="7">
        <v>4</v>
      </c>
      <c r="I15" s="7">
        <v>1</v>
      </c>
      <c r="J15" s="7">
        <v>0.625</v>
      </c>
      <c r="K15" s="7">
        <v>0.769230769230769</v>
      </c>
      <c r="L15" s="7">
        <v>0.6</v>
      </c>
      <c r="M15" s="7">
        <v>0.4</v>
      </c>
      <c r="N15" s="7">
        <v>0.7</v>
      </c>
    </row>
    <row r="16" spans="1:14">
      <c r="A16" s="6">
        <v>81</v>
      </c>
      <c r="B16" s="7">
        <v>81</v>
      </c>
      <c r="C16" s="7">
        <v>0.777614712715149</v>
      </c>
      <c r="D16" s="7">
        <v>0.0385898351669312</v>
      </c>
      <c r="E16" s="7">
        <v>10</v>
      </c>
      <c r="F16" s="7">
        <v>4</v>
      </c>
      <c r="G16" s="7">
        <v>0</v>
      </c>
      <c r="H16" s="7">
        <v>6</v>
      </c>
      <c r="I16" s="7">
        <v>1</v>
      </c>
      <c r="J16" s="7">
        <v>0.714285714285714</v>
      </c>
      <c r="K16" s="7">
        <v>0.833333333333333</v>
      </c>
      <c r="L16" s="7">
        <v>0.4</v>
      </c>
      <c r="M16" s="7">
        <v>0.6</v>
      </c>
      <c r="N16" s="7">
        <v>0.8</v>
      </c>
    </row>
    <row r="17" spans="1:14">
      <c r="A17" s="6">
        <v>2</v>
      </c>
      <c r="B17" s="7">
        <v>2</v>
      </c>
      <c r="C17" s="7">
        <v>0.782570600509644</v>
      </c>
      <c r="D17" s="7">
        <v>0.0511977672576904</v>
      </c>
      <c r="E17" s="7">
        <v>10</v>
      </c>
      <c r="F17" s="7">
        <v>8</v>
      </c>
      <c r="G17" s="7">
        <v>0</v>
      </c>
      <c r="H17" s="7">
        <v>2</v>
      </c>
      <c r="I17" s="7">
        <v>1</v>
      </c>
      <c r="J17" s="7">
        <v>0.555555555555556</v>
      </c>
      <c r="K17" s="7">
        <v>0.714285714285714</v>
      </c>
      <c r="L17" s="7">
        <v>0.8</v>
      </c>
      <c r="M17" s="7">
        <v>0.2</v>
      </c>
      <c r="N17" s="7">
        <v>0.6</v>
      </c>
    </row>
    <row r="18" spans="1:14">
      <c r="A18" s="6">
        <v>40</v>
      </c>
      <c r="B18" s="7">
        <v>40</v>
      </c>
      <c r="C18" s="7">
        <v>0.792062044143677</v>
      </c>
      <c r="D18" s="7">
        <v>0.0185079574584961</v>
      </c>
      <c r="E18" s="7">
        <v>10</v>
      </c>
      <c r="F18" s="7">
        <v>5</v>
      </c>
      <c r="G18" s="7">
        <v>0</v>
      </c>
      <c r="H18" s="7">
        <v>5</v>
      </c>
      <c r="I18" s="7">
        <v>1</v>
      </c>
      <c r="J18" s="7">
        <v>0.666666666666667</v>
      </c>
      <c r="K18" s="7">
        <v>0.8</v>
      </c>
      <c r="L18" s="7">
        <v>0.5</v>
      </c>
      <c r="M18" s="7">
        <v>0.5</v>
      </c>
      <c r="N18" s="7">
        <v>0.75</v>
      </c>
    </row>
    <row r="19" s="2" customFormat="1" spans="1:14">
      <c r="A19" s="10">
        <v>80</v>
      </c>
      <c r="B19" s="11">
        <v>80</v>
      </c>
      <c r="C19" s="11">
        <v>0.909982204437256</v>
      </c>
      <c r="D19" s="11">
        <v>0.198383212089539</v>
      </c>
      <c r="E19" s="11">
        <v>10</v>
      </c>
      <c r="F19" s="11">
        <v>9</v>
      </c>
      <c r="G19" s="11">
        <v>0</v>
      </c>
      <c r="H19" s="11">
        <v>1</v>
      </c>
      <c r="I19" s="11">
        <v>1</v>
      </c>
      <c r="J19" s="11">
        <v>0.526315789473684</v>
      </c>
      <c r="K19" s="11">
        <v>0.689655172413793</v>
      </c>
      <c r="L19" s="11">
        <v>0.9</v>
      </c>
      <c r="M19" s="11">
        <v>0.1</v>
      </c>
      <c r="N19" s="11">
        <v>0.55</v>
      </c>
    </row>
    <row r="20" spans="1:14">
      <c r="A20" s="6">
        <v>17</v>
      </c>
      <c r="B20" s="7">
        <v>17</v>
      </c>
      <c r="C20" s="7">
        <v>0.802490711212158</v>
      </c>
      <c r="D20" s="7">
        <v>0.0230822563171387</v>
      </c>
      <c r="E20" s="7">
        <v>10</v>
      </c>
      <c r="F20" s="7">
        <v>5</v>
      </c>
      <c r="G20" s="7">
        <v>0</v>
      </c>
      <c r="H20" s="7">
        <v>5</v>
      </c>
      <c r="I20" s="7">
        <v>1</v>
      </c>
      <c r="J20" s="7">
        <v>0.666666666666667</v>
      </c>
      <c r="K20" s="7">
        <v>0.8</v>
      </c>
      <c r="L20" s="7">
        <v>0.5</v>
      </c>
      <c r="M20" s="7">
        <v>0.5</v>
      </c>
      <c r="N20" s="7">
        <v>0.75</v>
      </c>
    </row>
    <row r="21" spans="1:14">
      <c r="A21" s="6">
        <v>96</v>
      </c>
      <c r="B21" s="7">
        <v>96</v>
      </c>
      <c r="C21" s="7">
        <v>0.825199604034424</v>
      </c>
      <c r="D21" s="7">
        <v>0.0523767471313477</v>
      </c>
      <c r="E21" s="7">
        <v>10</v>
      </c>
      <c r="F21" s="7">
        <v>5</v>
      </c>
      <c r="G21" s="7">
        <v>0</v>
      </c>
      <c r="H21" s="7">
        <v>5</v>
      </c>
      <c r="I21" s="7">
        <v>1</v>
      </c>
      <c r="J21" s="7">
        <v>0.666666666666667</v>
      </c>
      <c r="K21" s="7">
        <v>0.8</v>
      </c>
      <c r="L21" s="7">
        <v>0.5</v>
      </c>
      <c r="M21" s="7">
        <v>0.5</v>
      </c>
      <c r="N21" s="7">
        <v>0.75</v>
      </c>
    </row>
    <row r="22" spans="1:14">
      <c r="A22" s="6">
        <v>6</v>
      </c>
      <c r="B22" s="7">
        <v>6</v>
      </c>
      <c r="C22" s="7">
        <v>0.825859069824219</v>
      </c>
      <c r="D22" s="7">
        <v>0.0527646541595459</v>
      </c>
      <c r="E22" s="7">
        <v>10</v>
      </c>
      <c r="F22" s="7">
        <v>5</v>
      </c>
      <c r="G22" s="7">
        <v>0</v>
      </c>
      <c r="H22" s="7">
        <v>5</v>
      </c>
      <c r="I22" s="7">
        <v>1</v>
      </c>
      <c r="J22" s="7">
        <v>0.666666666666667</v>
      </c>
      <c r="K22" s="7">
        <v>0.8</v>
      </c>
      <c r="L22" s="7">
        <v>0.5</v>
      </c>
      <c r="M22" s="7">
        <v>0.5</v>
      </c>
      <c r="N22" s="7">
        <v>0.75</v>
      </c>
    </row>
    <row r="23" spans="1:14">
      <c r="A23" s="6">
        <v>36</v>
      </c>
      <c r="B23" s="7">
        <v>36</v>
      </c>
      <c r="C23" s="7">
        <v>0.845277667045593</v>
      </c>
      <c r="D23" s="7">
        <v>0.0597842931747437</v>
      </c>
      <c r="E23" s="7">
        <v>10</v>
      </c>
      <c r="F23" s="7">
        <v>8</v>
      </c>
      <c r="G23" s="7">
        <v>0</v>
      </c>
      <c r="H23" s="7">
        <v>2</v>
      </c>
      <c r="I23" s="7">
        <v>1</v>
      </c>
      <c r="J23" s="7">
        <v>0.555555555555556</v>
      </c>
      <c r="K23" s="7">
        <v>0.714285714285714</v>
      </c>
      <c r="L23" s="7">
        <v>0.8</v>
      </c>
      <c r="M23" s="7">
        <v>0.2</v>
      </c>
      <c r="N23" s="7">
        <v>0.6</v>
      </c>
    </row>
    <row r="24" spans="1:14">
      <c r="A24" s="6">
        <v>49</v>
      </c>
      <c r="B24" s="7">
        <v>49</v>
      </c>
      <c r="C24" s="7">
        <v>0.783710598945618</v>
      </c>
      <c r="D24" s="7">
        <v>0.189907193183899</v>
      </c>
      <c r="E24" s="7">
        <v>10</v>
      </c>
      <c r="F24" s="7">
        <v>6</v>
      </c>
      <c r="G24" s="7">
        <v>0</v>
      </c>
      <c r="H24" s="7">
        <v>4</v>
      </c>
      <c r="I24" s="7">
        <v>1</v>
      </c>
      <c r="J24" s="7">
        <v>0.625</v>
      </c>
      <c r="K24" s="7">
        <v>0.769230769230769</v>
      </c>
      <c r="L24" s="7">
        <v>0.6</v>
      </c>
      <c r="M24" s="7">
        <v>0.4</v>
      </c>
      <c r="N24" s="7">
        <v>0.7</v>
      </c>
    </row>
    <row r="25" spans="1:14">
      <c r="A25" s="6">
        <v>63</v>
      </c>
      <c r="B25" s="7">
        <v>63</v>
      </c>
      <c r="C25" s="7">
        <v>0.882025837898254</v>
      </c>
      <c r="D25" s="7">
        <v>0.179218649864197</v>
      </c>
      <c r="E25" s="7">
        <v>10</v>
      </c>
      <c r="F25" s="7">
        <v>8</v>
      </c>
      <c r="G25" s="7">
        <v>0</v>
      </c>
      <c r="H25" s="7">
        <v>2</v>
      </c>
      <c r="I25" s="7">
        <v>1</v>
      </c>
      <c r="J25" s="7">
        <v>0.555555555555556</v>
      </c>
      <c r="K25" s="7">
        <v>0.714285714285714</v>
      </c>
      <c r="L25" s="7">
        <v>0.8</v>
      </c>
      <c r="M25" s="7">
        <v>0.2</v>
      </c>
      <c r="N25" s="7">
        <v>0.6</v>
      </c>
    </row>
    <row r="26" spans="3:14">
      <c r="C26" s="5">
        <f>AVERAGE(C2:C25)</f>
        <v>0.728292877475421</v>
      </c>
      <c r="D26" s="5">
        <f>AVERAGE(D2:D25)</f>
        <v>0.0763804813226064</v>
      </c>
      <c r="J26" s="5">
        <f>AVERAGE(J2:J25)</f>
        <v>0.62911158615493</v>
      </c>
      <c r="K26" s="5">
        <f>AVERAGE(K2:K25)</f>
        <v>0.771168816283759</v>
      </c>
      <c r="L26" s="5">
        <f>AVERAGE(L2:L25)</f>
        <v>0.6</v>
      </c>
      <c r="M26" s="5">
        <f>AVERAGE(M2:M25)</f>
        <v>0.4</v>
      </c>
      <c r="N26" s="5">
        <f>AVERAGE(N2:N25)</f>
        <v>0.7</v>
      </c>
    </row>
    <row r="27" spans="12:13">
      <c r="L27" s="5">
        <f>AVERAGE(L3:L26)</f>
        <v>0.604166666666667</v>
      </c>
      <c r="M27" s="5">
        <f>AVERAGE(M3:M26)</f>
        <v>0.395833333333333</v>
      </c>
    </row>
    <row r="28" spans="3:9">
      <c r="C28" s="12" t="s">
        <v>13</v>
      </c>
      <c r="D28" s="5" t="s">
        <v>14</v>
      </c>
      <c r="E28" s="5" t="s">
        <v>96</v>
      </c>
      <c r="F28" s="5" t="s">
        <v>97</v>
      </c>
      <c r="G28" s="13" t="s">
        <v>26</v>
      </c>
      <c r="H28" s="14"/>
      <c r="I28" s="14"/>
    </row>
    <row r="29" spans="3:10">
      <c r="C29" s="5" t="s">
        <v>15</v>
      </c>
      <c r="D29" s="5">
        <f>COUNTIF(C2:C25,"&lt;0.46")-COUNTIF(C2:C25,"&lt;0.385")</f>
        <v>1</v>
      </c>
      <c r="E29" s="5"/>
      <c r="G29" s="15"/>
      <c r="H29" s="14"/>
      <c r="I29" s="14"/>
      <c r="J29" s="14"/>
    </row>
    <row r="30" spans="3:10">
      <c r="C30" s="5" t="s">
        <v>16</v>
      </c>
      <c r="D30" s="5">
        <f>COUNTIF(C2:C25,"&lt;0.535")-COUNTIF(C2:C25,"&lt;0.46")</f>
        <v>4</v>
      </c>
      <c r="E30" s="5"/>
      <c r="G30" s="15">
        <v>0.04</v>
      </c>
      <c r="H30" s="14">
        <v>-20</v>
      </c>
      <c r="I30" s="14">
        <v>480</v>
      </c>
      <c r="J30" s="14">
        <v>24</v>
      </c>
    </row>
    <row r="31" s="3" customFormat="1" spans="3:10">
      <c r="C31" s="16" t="s">
        <v>17</v>
      </c>
      <c r="D31" s="16">
        <f>COUNTIF(C2:C25,"&lt;0.61")-COUNTIF(C2:C25,"&lt;0.535")</f>
        <v>1</v>
      </c>
      <c r="E31" s="16">
        <v>3</v>
      </c>
      <c r="F31" s="16">
        <v>2</v>
      </c>
      <c r="G31" s="15">
        <v>0.08</v>
      </c>
      <c r="H31" s="14">
        <v>-40</v>
      </c>
      <c r="I31" s="14">
        <v>460</v>
      </c>
      <c r="J31" s="14">
        <v>23</v>
      </c>
    </row>
    <row r="32" spans="3:10">
      <c r="C32" s="5" t="s">
        <v>18</v>
      </c>
      <c r="D32" s="5">
        <f>COUNTIF(C2:C25,"&lt;0.685")-COUNTIF(C2:C25,"&lt;0.61")</f>
        <v>0</v>
      </c>
      <c r="E32" s="5">
        <v>5</v>
      </c>
      <c r="F32" s="5">
        <v>5</v>
      </c>
      <c r="G32" s="15">
        <v>0.12</v>
      </c>
      <c r="H32" s="14">
        <v>-60</v>
      </c>
      <c r="I32" s="14">
        <v>440</v>
      </c>
      <c r="J32" s="14">
        <v>22</v>
      </c>
    </row>
    <row r="33" s="4" customFormat="1" spans="3:10">
      <c r="C33" s="17" t="s">
        <v>19</v>
      </c>
      <c r="D33" s="17">
        <f>COUNTIF(C2:C25,"&lt;0.76")-COUNTIF(C2:C25,"&lt;0.685")</f>
        <v>5</v>
      </c>
      <c r="E33" s="17">
        <v>9</v>
      </c>
      <c r="F33" s="17">
        <v>7</v>
      </c>
      <c r="G33" s="15">
        <v>0.16</v>
      </c>
      <c r="H33" s="18">
        <v>-80</v>
      </c>
      <c r="I33" s="18">
        <v>420</v>
      </c>
      <c r="J33" s="14">
        <v>21</v>
      </c>
    </row>
    <row r="34" spans="3:6">
      <c r="C34" s="5" t="s">
        <v>20</v>
      </c>
      <c r="D34" s="5">
        <f>COUNTIF(C2:C25,"&lt;0.835")-COUNTIF(C2:C25,"&lt;0.76")</f>
        <v>8</v>
      </c>
      <c r="E34" s="5">
        <v>5</v>
      </c>
      <c r="F34" s="5">
        <v>5</v>
      </c>
    </row>
    <row r="35" s="3" customFormat="1" spans="3:6">
      <c r="C35" s="16" t="s">
        <v>21</v>
      </c>
      <c r="D35" s="16">
        <f>COUNTIF(C2:C25,"&lt;0.91")-COUNTIF(C2:C25,"&lt;0.835")</f>
        <v>4</v>
      </c>
      <c r="E35" s="16">
        <v>3</v>
      </c>
      <c r="F35" s="16">
        <v>2</v>
      </c>
    </row>
    <row r="36" spans="3:5">
      <c r="C36" s="5" t="s">
        <v>22</v>
      </c>
      <c r="D36" s="5">
        <f>COUNTIF(C2:C25,"&lt;0.985")-COUNTIF(C2:C25,"&lt;0.91")</f>
        <v>0</v>
      </c>
      <c r="E36" s="5"/>
    </row>
    <row r="37" spans="3:5">
      <c r="C37" s="5" t="s">
        <v>23</v>
      </c>
      <c r="D37" s="5">
        <f>COUNTIF(C2:C25,"&lt;1.06")-COUNTIF(C2:C25,"&lt;0.985")</f>
        <v>1</v>
      </c>
      <c r="E37" s="5"/>
    </row>
    <row r="38" spans="3:5">
      <c r="C38" s="5" t="s">
        <v>24</v>
      </c>
      <c r="D38" s="5">
        <f>COUNTIF(C2:C25,"&lt;1.135")-COUNTIF(C2:C25,"&lt;1.06")</f>
        <v>0</v>
      </c>
      <c r="E38" s="5"/>
    </row>
    <row r="39" spans="3:5">
      <c r="C39" s="5" t="s">
        <v>25</v>
      </c>
      <c r="D39" s="5">
        <f>COUNTIF(C2:C25,"&lt;1.21")-COUNTIF(C2:C25,"&lt;1.135")</f>
        <v>0</v>
      </c>
      <c r="E39" s="5"/>
    </row>
    <row r="40" spans="7:8">
      <c r="G40" s="5">
        <v>0.57</v>
      </c>
      <c r="H40" s="5">
        <v>0.041</v>
      </c>
    </row>
    <row r="41" spans="7:8">
      <c r="G41" s="5">
        <v>0.725</v>
      </c>
      <c r="H41" s="5">
        <v>0.076</v>
      </c>
    </row>
    <row r="42" spans="7:8">
      <c r="G42" s="5">
        <v>0.801</v>
      </c>
      <c r="H42" s="5">
        <v>0.094</v>
      </c>
    </row>
  </sheetData>
  <pageMargins left="0.75" right="0.75" top="1" bottom="1" header="0.5" footer="0.5"/>
  <headerFooter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1"/>
  <sheetViews>
    <sheetView workbookViewId="0">
      <selection activeCell="A21" sqref="$A21:$XFD21"/>
    </sheetView>
  </sheetViews>
  <sheetFormatPr defaultColWidth="9" defaultRowHeight="13.5"/>
  <cols>
    <col min="3" max="4" width="18.5" customWidth="1"/>
    <col min="10" max="11" width="12.625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="2" customFormat="1" spans="1:14">
      <c r="A2" s="10">
        <v>70</v>
      </c>
      <c r="B2" s="11">
        <v>70</v>
      </c>
      <c r="C2" s="11">
        <v>0.448178768157959</v>
      </c>
      <c r="D2" s="11">
        <v>0.033928632736206</v>
      </c>
      <c r="E2" s="11">
        <v>10</v>
      </c>
      <c r="F2" s="11">
        <v>5</v>
      </c>
      <c r="G2" s="11">
        <v>0</v>
      </c>
      <c r="H2" s="11">
        <v>5</v>
      </c>
      <c r="I2" s="11">
        <v>1</v>
      </c>
      <c r="J2" s="11">
        <v>0.666666666666667</v>
      </c>
      <c r="K2" s="11">
        <v>0.8</v>
      </c>
      <c r="L2" s="11">
        <v>0.5</v>
      </c>
      <c r="M2" s="11">
        <v>0.5</v>
      </c>
      <c r="N2" s="11">
        <v>0.75</v>
      </c>
    </row>
    <row r="3" spans="1:14">
      <c r="A3" s="6">
        <v>8</v>
      </c>
      <c r="B3" s="7">
        <v>8</v>
      </c>
      <c r="C3" s="7">
        <v>0.465441465377808</v>
      </c>
      <c r="D3" s="7">
        <v>0.0322824716567993</v>
      </c>
      <c r="E3" s="7">
        <v>10</v>
      </c>
      <c r="F3" s="7">
        <v>6</v>
      </c>
      <c r="G3" s="7">
        <v>0</v>
      </c>
      <c r="H3" s="7">
        <v>4</v>
      </c>
      <c r="I3" s="7">
        <v>1</v>
      </c>
      <c r="J3" s="7">
        <v>0.625</v>
      </c>
      <c r="K3" s="7">
        <v>0.769230769230769</v>
      </c>
      <c r="L3" s="7">
        <v>0.6</v>
      </c>
      <c r="M3" s="7">
        <v>0.4</v>
      </c>
      <c r="N3" s="7">
        <v>0.7</v>
      </c>
    </row>
    <row r="4" spans="1:14">
      <c r="A4" s="6">
        <v>24</v>
      </c>
      <c r="B4" s="7">
        <v>24</v>
      </c>
      <c r="C4" s="7">
        <v>0.466872215270996</v>
      </c>
      <c r="D4" s="7">
        <v>0.0282845497131348</v>
      </c>
      <c r="E4" s="7">
        <v>10</v>
      </c>
      <c r="F4" s="7">
        <v>8</v>
      </c>
      <c r="G4" s="7">
        <v>0</v>
      </c>
      <c r="H4" s="7">
        <v>2</v>
      </c>
      <c r="I4" s="7">
        <v>1</v>
      </c>
      <c r="J4" s="7">
        <v>0.555555555555556</v>
      </c>
      <c r="K4" s="7">
        <v>0.714285714285714</v>
      </c>
      <c r="L4" s="7">
        <v>0.8</v>
      </c>
      <c r="M4" s="7">
        <v>0.2</v>
      </c>
      <c r="N4" s="7">
        <v>0.6</v>
      </c>
    </row>
    <row r="5" spans="1:14">
      <c r="A5" s="6">
        <v>55</v>
      </c>
      <c r="B5" s="7">
        <v>55</v>
      </c>
      <c r="C5" s="7">
        <v>0.471357107162476</v>
      </c>
      <c r="D5" s="7">
        <v>0.00975704193115234</v>
      </c>
      <c r="E5" s="7">
        <v>10</v>
      </c>
      <c r="F5" s="7">
        <v>5</v>
      </c>
      <c r="G5" s="7">
        <v>0</v>
      </c>
      <c r="H5" s="7">
        <v>5</v>
      </c>
      <c r="I5" s="7">
        <v>1</v>
      </c>
      <c r="J5" s="7">
        <v>0.666666666666667</v>
      </c>
      <c r="K5" s="7">
        <v>0.8</v>
      </c>
      <c r="L5" s="7">
        <v>0.5</v>
      </c>
      <c r="M5" s="7">
        <v>0.5</v>
      </c>
      <c r="N5" s="7">
        <v>0.75</v>
      </c>
    </row>
    <row r="6" s="1" customFormat="1" spans="1:14">
      <c r="A6" s="8">
        <v>59</v>
      </c>
      <c r="B6" s="9">
        <v>59</v>
      </c>
      <c r="C6" s="9">
        <v>0.475740194320679</v>
      </c>
      <c r="D6" s="9">
        <v>0.0055694580078125</v>
      </c>
      <c r="E6" s="9">
        <v>10</v>
      </c>
      <c r="F6" s="9">
        <v>6</v>
      </c>
      <c r="G6" s="9">
        <v>0</v>
      </c>
      <c r="H6" s="9">
        <v>4</v>
      </c>
      <c r="I6" s="9">
        <v>1</v>
      </c>
      <c r="J6" s="9">
        <v>0.625</v>
      </c>
      <c r="K6" s="9">
        <v>0.769230769230769</v>
      </c>
      <c r="L6" s="9">
        <v>0.6</v>
      </c>
      <c r="M6" s="9">
        <v>0.4</v>
      </c>
      <c r="N6" s="9">
        <v>0.7</v>
      </c>
    </row>
    <row r="7" spans="1:14">
      <c r="A7" s="6">
        <v>84</v>
      </c>
      <c r="B7" s="7">
        <v>84</v>
      </c>
      <c r="C7" s="7">
        <v>0.710006833076477</v>
      </c>
      <c r="D7" s="7">
        <v>0.00908374786376953</v>
      </c>
      <c r="E7" s="7">
        <v>10</v>
      </c>
      <c r="F7" s="7">
        <v>5</v>
      </c>
      <c r="G7" s="7">
        <v>0</v>
      </c>
      <c r="H7" s="7">
        <v>5</v>
      </c>
      <c r="I7" s="7">
        <v>1</v>
      </c>
      <c r="J7" s="7">
        <v>0.666666666666667</v>
      </c>
      <c r="K7" s="7">
        <v>0.8</v>
      </c>
      <c r="L7" s="7">
        <v>0.5</v>
      </c>
      <c r="M7" s="7">
        <v>0.5</v>
      </c>
      <c r="N7" s="7">
        <v>0.75</v>
      </c>
    </row>
    <row r="8" spans="1:14">
      <c r="A8" s="6">
        <v>67</v>
      </c>
      <c r="B8" s="7">
        <v>67</v>
      </c>
      <c r="C8" s="7">
        <v>0.726960897445679</v>
      </c>
      <c r="D8" s="7">
        <v>0.0244230031967163</v>
      </c>
      <c r="E8" s="7">
        <v>10</v>
      </c>
      <c r="F8" s="7">
        <v>7</v>
      </c>
      <c r="G8" s="7">
        <v>0</v>
      </c>
      <c r="H8" s="7">
        <v>3</v>
      </c>
      <c r="I8" s="7">
        <v>1</v>
      </c>
      <c r="J8" s="7">
        <v>0.588235294117647</v>
      </c>
      <c r="K8" s="7">
        <v>0.740740740740741</v>
      </c>
      <c r="L8" s="7">
        <v>0.7</v>
      </c>
      <c r="M8" s="7">
        <v>0.3</v>
      </c>
      <c r="N8" s="7">
        <v>0.65</v>
      </c>
    </row>
    <row r="9" spans="1:14">
      <c r="A9" s="6">
        <v>14</v>
      </c>
      <c r="B9" s="7">
        <v>14</v>
      </c>
      <c r="C9" s="7">
        <v>0.890965580940247</v>
      </c>
      <c r="D9" s="7">
        <v>0.157147407531738</v>
      </c>
      <c r="E9" s="7">
        <v>10</v>
      </c>
      <c r="F9" s="7">
        <v>5</v>
      </c>
      <c r="G9" s="7">
        <v>0</v>
      </c>
      <c r="H9" s="7">
        <v>5</v>
      </c>
      <c r="I9" s="7">
        <v>1</v>
      </c>
      <c r="J9" s="7">
        <v>0.666666666666667</v>
      </c>
      <c r="K9" s="7">
        <v>0.8</v>
      </c>
      <c r="L9" s="7">
        <v>0.5</v>
      </c>
      <c r="M9" s="7">
        <v>0.5</v>
      </c>
      <c r="N9" s="7">
        <v>0.75</v>
      </c>
    </row>
    <row r="10" spans="1:14">
      <c r="A10" s="6">
        <v>51</v>
      </c>
      <c r="B10" s="7">
        <v>51</v>
      </c>
      <c r="C10" s="7">
        <v>0.744209051132202</v>
      </c>
      <c r="D10" s="7">
        <v>0.144469022750854</v>
      </c>
      <c r="E10" s="7">
        <v>10</v>
      </c>
      <c r="F10" s="7">
        <v>6</v>
      </c>
      <c r="G10" s="7">
        <v>0</v>
      </c>
      <c r="H10" s="7">
        <v>4</v>
      </c>
      <c r="I10" s="7">
        <v>1</v>
      </c>
      <c r="J10" s="7">
        <v>0.625</v>
      </c>
      <c r="K10" s="7">
        <v>0.769230769230769</v>
      </c>
      <c r="L10" s="7">
        <v>0.6</v>
      </c>
      <c r="M10" s="7">
        <v>0.4</v>
      </c>
      <c r="N10" s="7">
        <v>0.7</v>
      </c>
    </row>
    <row r="11" spans="1:14">
      <c r="A11" s="6">
        <v>57</v>
      </c>
      <c r="B11" s="7">
        <v>57</v>
      </c>
      <c r="C11" s="7">
        <v>0.703205585479736</v>
      </c>
      <c r="D11" s="7">
        <v>0.0240179300308228</v>
      </c>
      <c r="E11" s="7">
        <v>10</v>
      </c>
      <c r="F11" s="7">
        <v>4</v>
      </c>
      <c r="G11" s="7">
        <v>0</v>
      </c>
      <c r="H11" s="7">
        <v>6</v>
      </c>
      <c r="I11" s="7">
        <v>1</v>
      </c>
      <c r="J11" s="7">
        <v>0.714285714285714</v>
      </c>
      <c r="K11" s="7">
        <v>0.833333333333333</v>
      </c>
      <c r="L11" s="7">
        <v>0.4</v>
      </c>
      <c r="M11" s="7">
        <v>0.6</v>
      </c>
      <c r="N11" s="7">
        <v>0.8</v>
      </c>
    </row>
    <row r="12" s="2" customFormat="1" spans="1:14">
      <c r="A12" s="10">
        <v>5</v>
      </c>
      <c r="B12" s="11">
        <v>5</v>
      </c>
      <c r="C12" s="11">
        <v>0.759477138519287</v>
      </c>
      <c r="D12" s="11">
        <v>0.0228502750396729</v>
      </c>
      <c r="E12" s="11">
        <v>10</v>
      </c>
      <c r="F12" s="11">
        <v>6</v>
      </c>
      <c r="G12" s="11">
        <v>0</v>
      </c>
      <c r="H12" s="11">
        <v>4</v>
      </c>
      <c r="I12" s="11">
        <v>1</v>
      </c>
      <c r="J12" s="11">
        <v>0.625</v>
      </c>
      <c r="K12" s="11">
        <v>0.769230769230769</v>
      </c>
      <c r="L12" s="11">
        <v>0.6</v>
      </c>
      <c r="M12" s="11">
        <v>0.4</v>
      </c>
      <c r="N12" s="11">
        <v>0.7</v>
      </c>
    </row>
    <row r="13" spans="1:14">
      <c r="A13" s="6">
        <v>44</v>
      </c>
      <c r="B13" s="7">
        <v>44</v>
      </c>
      <c r="C13" s="7">
        <v>0.579375267028809</v>
      </c>
      <c r="D13" s="7">
        <v>0.00989007949829102</v>
      </c>
      <c r="E13" s="7">
        <v>10</v>
      </c>
      <c r="F13" s="7">
        <v>6</v>
      </c>
      <c r="G13" s="7">
        <v>0</v>
      </c>
      <c r="H13" s="7">
        <v>4</v>
      </c>
      <c r="I13" s="7">
        <v>1</v>
      </c>
      <c r="J13" s="7">
        <v>0.625</v>
      </c>
      <c r="K13" s="7">
        <v>0.769230769230769</v>
      </c>
      <c r="L13" s="7">
        <v>0.6</v>
      </c>
      <c r="M13" s="7">
        <v>0.4</v>
      </c>
      <c r="N13" s="7">
        <v>0.7</v>
      </c>
    </row>
    <row r="14" s="2" customFormat="1" spans="1:14">
      <c r="A14" s="10">
        <v>56</v>
      </c>
      <c r="B14" s="11">
        <v>56</v>
      </c>
      <c r="C14" s="11">
        <v>1.05602169036865</v>
      </c>
      <c r="D14" s="11">
        <v>0.236287951469421</v>
      </c>
      <c r="E14" s="11">
        <v>10</v>
      </c>
      <c r="F14" s="11">
        <v>6</v>
      </c>
      <c r="G14" s="11">
        <v>0</v>
      </c>
      <c r="H14" s="11">
        <v>4</v>
      </c>
      <c r="I14" s="11">
        <v>1</v>
      </c>
      <c r="J14" s="11">
        <v>0.625</v>
      </c>
      <c r="K14" s="11">
        <v>0.769230769230769</v>
      </c>
      <c r="L14" s="11">
        <v>0.6</v>
      </c>
      <c r="M14" s="11">
        <v>0.4</v>
      </c>
      <c r="N14" s="11">
        <v>0.7</v>
      </c>
    </row>
    <row r="15" spans="1:14">
      <c r="A15" s="6">
        <v>52</v>
      </c>
      <c r="B15" s="7">
        <v>52</v>
      </c>
      <c r="C15" s="7">
        <v>0.76999843120575</v>
      </c>
      <c r="D15" s="7">
        <v>0.212963461875915</v>
      </c>
      <c r="E15" s="7">
        <v>10</v>
      </c>
      <c r="F15" s="7">
        <v>6</v>
      </c>
      <c r="G15" s="7">
        <v>0</v>
      </c>
      <c r="H15" s="7">
        <v>4</v>
      </c>
      <c r="I15" s="7">
        <v>1</v>
      </c>
      <c r="J15" s="7">
        <v>0.625</v>
      </c>
      <c r="K15" s="7">
        <v>0.769230769230769</v>
      </c>
      <c r="L15" s="7">
        <v>0.6</v>
      </c>
      <c r="M15" s="7">
        <v>0.4</v>
      </c>
      <c r="N15" s="7">
        <v>0.7</v>
      </c>
    </row>
    <row r="16" spans="1:14">
      <c r="A16" s="6">
        <v>81</v>
      </c>
      <c r="B16" s="7">
        <v>81</v>
      </c>
      <c r="C16" s="7">
        <v>0.777614712715149</v>
      </c>
      <c r="D16" s="7">
        <v>0.0385898351669312</v>
      </c>
      <c r="E16" s="7">
        <v>10</v>
      </c>
      <c r="F16" s="7">
        <v>4</v>
      </c>
      <c r="G16" s="7">
        <v>0</v>
      </c>
      <c r="H16" s="7">
        <v>6</v>
      </c>
      <c r="I16" s="7">
        <v>1</v>
      </c>
      <c r="J16" s="7">
        <v>0.714285714285714</v>
      </c>
      <c r="K16" s="7">
        <v>0.833333333333333</v>
      </c>
      <c r="L16" s="7">
        <v>0.4</v>
      </c>
      <c r="M16" s="7">
        <v>0.6</v>
      </c>
      <c r="N16" s="7">
        <v>0.8</v>
      </c>
    </row>
    <row r="17" spans="1:14">
      <c r="A17" s="6">
        <v>40</v>
      </c>
      <c r="B17" s="7">
        <v>40</v>
      </c>
      <c r="C17" s="7">
        <v>0.792062044143677</v>
      </c>
      <c r="D17" s="7">
        <v>0.0185079574584961</v>
      </c>
      <c r="E17" s="7">
        <v>10</v>
      </c>
      <c r="F17" s="7">
        <v>5</v>
      </c>
      <c r="G17" s="7">
        <v>0</v>
      </c>
      <c r="H17" s="7">
        <v>5</v>
      </c>
      <c r="I17" s="7">
        <v>1</v>
      </c>
      <c r="J17" s="7">
        <v>0.666666666666667</v>
      </c>
      <c r="K17" s="7">
        <v>0.8</v>
      </c>
      <c r="L17" s="7">
        <v>0.5</v>
      </c>
      <c r="M17" s="7">
        <v>0.5</v>
      </c>
      <c r="N17" s="7">
        <v>0.75</v>
      </c>
    </row>
    <row r="18" s="2" customFormat="1" spans="1:14">
      <c r="A18" s="10">
        <v>80</v>
      </c>
      <c r="B18" s="11">
        <v>80</v>
      </c>
      <c r="C18" s="11">
        <v>0.909982204437256</v>
      </c>
      <c r="D18" s="11">
        <v>0.198383212089539</v>
      </c>
      <c r="E18" s="11">
        <v>10</v>
      </c>
      <c r="F18" s="11">
        <v>9</v>
      </c>
      <c r="G18" s="11">
        <v>0</v>
      </c>
      <c r="H18" s="11">
        <v>1</v>
      </c>
      <c r="I18" s="11">
        <v>1</v>
      </c>
      <c r="J18" s="11">
        <v>0.526315789473684</v>
      </c>
      <c r="K18" s="11">
        <v>0.689655172413793</v>
      </c>
      <c r="L18" s="11">
        <v>0.9</v>
      </c>
      <c r="M18" s="11">
        <v>0.1</v>
      </c>
      <c r="N18" s="11">
        <v>0.55</v>
      </c>
    </row>
    <row r="19" spans="1:14">
      <c r="A19" s="6">
        <v>17</v>
      </c>
      <c r="B19" s="7">
        <v>17</v>
      </c>
      <c r="C19" s="7">
        <v>0.802490711212158</v>
      </c>
      <c r="D19" s="7">
        <v>0.0230822563171387</v>
      </c>
      <c r="E19" s="7">
        <v>10</v>
      </c>
      <c r="F19" s="7">
        <v>5</v>
      </c>
      <c r="G19" s="7">
        <v>0</v>
      </c>
      <c r="H19" s="7">
        <v>5</v>
      </c>
      <c r="I19" s="7">
        <v>1</v>
      </c>
      <c r="J19" s="7">
        <v>0.666666666666667</v>
      </c>
      <c r="K19" s="7">
        <v>0.8</v>
      </c>
      <c r="L19" s="7">
        <v>0.5</v>
      </c>
      <c r="M19" s="7">
        <v>0.5</v>
      </c>
      <c r="N19" s="7">
        <v>0.75</v>
      </c>
    </row>
    <row r="20" spans="1:14">
      <c r="A20" s="6">
        <v>96</v>
      </c>
      <c r="B20" s="7">
        <v>96</v>
      </c>
      <c r="C20" s="7">
        <v>0.825199604034424</v>
      </c>
      <c r="D20" s="7">
        <v>0.0523767471313477</v>
      </c>
      <c r="E20" s="7">
        <v>10</v>
      </c>
      <c r="F20" s="7">
        <v>5</v>
      </c>
      <c r="G20" s="7">
        <v>0</v>
      </c>
      <c r="H20" s="7">
        <v>5</v>
      </c>
      <c r="I20" s="7">
        <v>1</v>
      </c>
      <c r="J20" s="7">
        <v>0.666666666666667</v>
      </c>
      <c r="K20" s="7">
        <v>0.8</v>
      </c>
      <c r="L20" s="7">
        <v>0.5</v>
      </c>
      <c r="M20" s="7">
        <v>0.5</v>
      </c>
      <c r="N20" s="7">
        <v>0.75</v>
      </c>
    </row>
    <row r="21" spans="1:14">
      <c r="A21" s="6">
        <v>6</v>
      </c>
      <c r="B21" s="7">
        <v>6</v>
      </c>
      <c r="C21" s="7">
        <v>0.825859069824219</v>
      </c>
      <c r="D21" s="7">
        <v>0.0527646541595459</v>
      </c>
      <c r="E21" s="7">
        <v>10</v>
      </c>
      <c r="F21" s="7">
        <v>5</v>
      </c>
      <c r="G21" s="7">
        <v>0</v>
      </c>
      <c r="H21" s="7">
        <v>5</v>
      </c>
      <c r="I21" s="7">
        <v>1</v>
      </c>
      <c r="J21" s="7">
        <v>0.666666666666667</v>
      </c>
      <c r="K21" s="7">
        <v>0.8</v>
      </c>
      <c r="L21" s="7">
        <v>0.5</v>
      </c>
      <c r="M21" s="7">
        <v>0.5</v>
      </c>
      <c r="N21" s="7">
        <v>0.75</v>
      </c>
    </row>
    <row r="22" spans="1:14">
      <c r="A22" s="6">
        <v>36</v>
      </c>
      <c r="B22" s="7">
        <v>36</v>
      </c>
      <c r="C22" s="7">
        <v>0.845277667045593</v>
      </c>
      <c r="D22" s="7">
        <v>0.0597842931747437</v>
      </c>
      <c r="E22" s="7">
        <v>10</v>
      </c>
      <c r="F22" s="7">
        <v>8</v>
      </c>
      <c r="G22" s="7">
        <v>0</v>
      </c>
      <c r="H22" s="7">
        <v>2</v>
      </c>
      <c r="I22" s="7">
        <v>1</v>
      </c>
      <c r="J22" s="7">
        <v>0.555555555555556</v>
      </c>
      <c r="K22" s="7">
        <v>0.714285714285714</v>
      </c>
      <c r="L22" s="7">
        <v>0.8</v>
      </c>
      <c r="M22" s="7">
        <v>0.2</v>
      </c>
      <c r="N22" s="7">
        <v>0.6</v>
      </c>
    </row>
    <row r="23" spans="1:14">
      <c r="A23" s="6">
        <v>49</v>
      </c>
      <c r="B23" s="7">
        <v>49</v>
      </c>
      <c r="C23" s="7">
        <v>0.783710598945618</v>
      </c>
      <c r="D23" s="7">
        <v>0.189907193183899</v>
      </c>
      <c r="E23" s="7">
        <v>10</v>
      </c>
      <c r="F23" s="7">
        <v>6</v>
      </c>
      <c r="G23" s="7">
        <v>0</v>
      </c>
      <c r="H23" s="7">
        <v>4</v>
      </c>
      <c r="I23" s="7">
        <v>1</v>
      </c>
      <c r="J23" s="7">
        <v>0.625</v>
      </c>
      <c r="K23" s="7">
        <v>0.769230769230769</v>
      </c>
      <c r="L23" s="7">
        <v>0.6</v>
      </c>
      <c r="M23" s="7">
        <v>0.4</v>
      </c>
      <c r="N23" s="7">
        <v>0.7</v>
      </c>
    </row>
    <row r="24" spans="1:14">
      <c r="A24" s="6">
        <v>63</v>
      </c>
      <c r="B24" s="7">
        <v>63</v>
      </c>
      <c r="C24" s="7">
        <v>0.882025837898254</v>
      </c>
      <c r="D24" s="7">
        <v>0.179218649864197</v>
      </c>
      <c r="E24" s="7">
        <v>10</v>
      </c>
      <c r="F24" s="7">
        <v>8</v>
      </c>
      <c r="G24" s="7">
        <v>0</v>
      </c>
      <c r="H24" s="7">
        <v>2</v>
      </c>
      <c r="I24" s="7">
        <v>1</v>
      </c>
      <c r="J24" s="7">
        <v>0.555555555555556</v>
      </c>
      <c r="K24" s="7">
        <v>0.714285714285714</v>
      </c>
      <c r="L24" s="7">
        <v>0.8</v>
      </c>
      <c r="M24" s="7">
        <v>0.2</v>
      </c>
      <c r="N24" s="7">
        <v>0.6</v>
      </c>
    </row>
    <row r="25" spans="3:14">
      <c r="C25" s="5">
        <f>AVERAGE(C2:C24)</f>
        <v>0.726610116336657</v>
      </c>
      <c r="D25" s="5">
        <f>AVERAGE(D2:D24)</f>
        <v>0.0766769492107889</v>
      </c>
      <c r="J25" s="5">
        <f>AVERAGE(J2:J24)</f>
        <v>0.632309674441859</v>
      </c>
      <c r="K25" s="5">
        <f>AVERAGE(K2:K24)</f>
        <v>0.7736419946315</v>
      </c>
      <c r="L25" s="5">
        <f>AVERAGE(L2:L24)</f>
        <v>0.591304347826087</v>
      </c>
      <c r="M25" s="5">
        <f>AVERAGE(M2:M24)</f>
        <v>0.408695652173913</v>
      </c>
      <c r="N25" s="5">
        <f>AVERAGE(N2:N24)</f>
        <v>0.704347826086956</v>
      </c>
    </row>
    <row r="26" spans="12:13">
      <c r="L26" s="5">
        <f>AVERAGE(L3:L25)</f>
        <v>0.595274102079395</v>
      </c>
      <c r="M26" s="5">
        <f>AVERAGE(M3:M25)</f>
        <v>0.404725897920605</v>
      </c>
    </row>
    <row r="27" spans="3:9">
      <c r="C27" s="12" t="s">
        <v>13</v>
      </c>
      <c r="D27" s="5" t="s">
        <v>14</v>
      </c>
      <c r="E27" s="5" t="s">
        <v>96</v>
      </c>
      <c r="F27" s="5" t="s">
        <v>97</v>
      </c>
      <c r="G27" s="13" t="s">
        <v>26</v>
      </c>
      <c r="H27" s="14"/>
      <c r="I27" s="14"/>
    </row>
    <row r="28" spans="3:10">
      <c r="C28" s="5" t="s">
        <v>15</v>
      </c>
      <c r="D28" s="5">
        <f>COUNTIF(C2:C24,"&lt;0.46")-COUNTIF(C2:C24,"&lt;0.385")</f>
        <v>1</v>
      </c>
      <c r="E28" s="5"/>
      <c r="G28" s="15"/>
      <c r="H28" s="14"/>
      <c r="I28" s="14"/>
      <c r="J28" s="14"/>
    </row>
    <row r="29" spans="3:10">
      <c r="C29" s="5" t="s">
        <v>16</v>
      </c>
      <c r="D29" s="5">
        <f>COUNTIF(C2:C24,"&lt;0.535")-COUNTIF(C2:C24,"&lt;0.46")</f>
        <v>4</v>
      </c>
      <c r="E29" s="5"/>
      <c r="G29" s="15">
        <v>0.04</v>
      </c>
      <c r="H29" s="14">
        <v>-20</v>
      </c>
      <c r="I29" s="14">
        <v>480</v>
      </c>
      <c r="J29" s="14">
        <v>24</v>
      </c>
    </row>
    <row r="30" s="3" customFormat="1" spans="3:10">
      <c r="C30" s="16" t="s">
        <v>17</v>
      </c>
      <c r="D30" s="16">
        <f>COUNTIF(C2:C24,"&lt;0.61")-COUNTIF(C2:C24,"&lt;0.535")</f>
        <v>1</v>
      </c>
      <c r="E30" s="16">
        <v>3</v>
      </c>
      <c r="F30" s="16">
        <v>2</v>
      </c>
      <c r="G30" s="15">
        <v>0.08</v>
      </c>
      <c r="H30" s="14">
        <v>-40</v>
      </c>
      <c r="I30" s="14">
        <v>460</v>
      </c>
      <c r="J30" s="14">
        <v>23</v>
      </c>
    </row>
    <row r="31" spans="3:10">
      <c r="C31" s="5" t="s">
        <v>18</v>
      </c>
      <c r="D31" s="5">
        <f>COUNTIF(C2:C24,"&lt;0.685")-COUNTIF(C2:C24,"&lt;0.61")</f>
        <v>0</v>
      </c>
      <c r="E31" s="5">
        <v>5</v>
      </c>
      <c r="F31" s="5">
        <v>5</v>
      </c>
      <c r="G31" s="15">
        <v>0.12</v>
      </c>
      <c r="H31" s="14">
        <v>-60</v>
      </c>
      <c r="I31" s="14">
        <v>440</v>
      </c>
      <c r="J31" s="14">
        <v>22</v>
      </c>
    </row>
    <row r="32" s="4" customFormat="1" spans="3:10">
      <c r="C32" s="17" t="s">
        <v>19</v>
      </c>
      <c r="D32" s="17">
        <f>COUNTIF(C2:C24,"&lt;0.76")-COUNTIF(C2:C24,"&lt;0.685")</f>
        <v>5</v>
      </c>
      <c r="E32" s="17">
        <v>9</v>
      </c>
      <c r="F32" s="17">
        <v>7</v>
      </c>
      <c r="G32" s="15">
        <v>0.16</v>
      </c>
      <c r="H32" s="18">
        <v>-80</v>
      </c>
      <c r="I32" s="18">
        <v>420</v>
      </c>
      <c r="J32" s="14">
        <v>21</v>
      </c>
    </row>
    <row r="33" spans="3:6">
      <c r="C33" s="5" t="s">
        <v>20</v>
      </c>
      <c r="D33" s="5">
        <f>COUNTIF(C2:C24,"&lt;0.835")-COUNTIF(C2:C24,"&lt;0.76")</f>
        <v>7</v>
      </c>
      <c r="E33" s="5">
        <v>5</v>
      </c>
      <c r="F33" s="5">
        <v>5</v>
      </c>
    </row>
    <row r="34" s="3" customFormat="1" spans="3:6">
      <c r="C34" s="16" t="s">
        <v>21</v>
      </c>
      <c r="D34" s="16">
        <f>COUNTIF(C2:C24,"&lt;0.91")-COUNTIF(C2:C24,"&lt;0.835")</f>
        <v>4</v>
      </c>
      <c r="E34" s="16">
        <v>3</v>
      </c>
      <c r="F34" s="16">
        <v>2</v>
      </c>
    </row>
    <row r="35" spans="3:5">
      <c r="C35" s="5" t="s">
        <v>22</v>
      </c>
      <c r="D35" s="5">
        <f>COUNTIF(C2:C24,"&lt;0.985")-COUNTIF(C2:C24,"&lt;0.91")</f>
        <v>0</v>
      </c>
      <c r="E35" s="5"/>
    </row>
    <row r="36" spans="3:5">
      <c r="C36" s="5" t="s">
        <v>23</v>
      </c>
      <c r="D36" s="5">
        <f>COUNTIF(C2:C24,"&lt;1.06")-COUNTIF(C2:C24,"&lt;0.985")</f>
        <v>1</v>
      </c>
      <c r="E36" s="5"/>
    </row>
    <row r="37" spans="3:5">
      <c r="C37" s="5" t="s">
        <v>24</v>
      </c>
      <c r="D37" s="5">
        <f>COUNTIF(C2:C24,"&lt;1.135")-COUNTIF(C2:C24,"&lt;1.06")</f>
        <v>0</v>
      </c>
      <c r="E37" s="5"/>
    </row>
    <row r="38" spans="3:5">
      <c r="C38" s="5" t="s">
        <v>25</v>
      </c>
      <c r="D38" s="5">
        <f>COUNTIF(C2:C24,"&lt;1.21")-COUNTIF(C2:C24,"&lt;1.135")</f>
        <v>0</v>
      </c>
      <c r="E38" s="5"/>
    </row>
    <row r="39" spans="7:8">
      <c r="G39" s="5">
        <v>0.57</v>
      </c>
      <c r="H39" s="5">
        <v>0.041</v>
      </c>
    </row>
    <row r="40" spans="7:8">
      <c r="G40" s="5">
        <v>0.725</v>
      </c>
      <c r="H40" s="5">
        <v>0.076</v>
      </c>
    </row>
    <row r="41" spans="7:8">
      <c r="G41" s="5">
        <v>0.801</v>
      </c>
      <c r="H41" s="5">
        <v>0.094</v>
      </c>
    </row>
  </sheetData>
  <pageMargins left="0.75" right="0.75" top="1" bottom="1" header="0.5" footer="0.5"/>
  <headerFooter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0"/>
  <sheetViews>
    <sheetView topLeftCell="A7" workbookViewId="0">
      <selection activeCell="A21" sqref="$A21:$XFD21"/>
    </sheetView>
  </sheetViews>
  <sheetFormatPr defaultColWidth="9" defaultRowHeight="13.5"/>
  <cols>
    <col min="3" max="4" width="17.25" customWidth="1"/>
    <col min="10" max="11" width="12.625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="2" customFormat="1" spans="1:14">
      <c r="A2" s="10">
        <v>70</v>
      </c>
      <c r="B2" s="11">
        <v>70</v>
      </c>
      <c r="C2" s="11">
        <v>0.448178768157959</v>
      </c>
      <c r="D2" s="11">
        <v>0.033928632736206</v>
      </c>
      <c r="E2" s="11">
        <v>10</v>
      </c>
      <c r="F2" s="11">
        <v>5</v>
      </c>
      <c r="G2" s="11">
        <v>0</v>
      </c>
      <c r="H2" s="11">
        <v>5</v>
      </c>
      <c r="I2" s="11">
        <v>1</v>
      </c>
      <c r="J2" s="11">
        <v>0.666666666666667</v>
      </c>
      <c r="K2" s="11">
        <v>0.8</v>
      </c>
      <c r="L2" s="11">
        <v>0.5</v>
      </c>
      <c r="M2" s="11">
        <v>0.5</v>
      </c>
      <c r="N2" s="11">
        <v>0.75</v>
      </c>
    </row>
    <row r="3" spans="1:14">
      <c r="A3" s="6">
        <v>8</v>
      </c>
      <c r="B3" s="7">
        <v>8</v>
      </c>
      <c r="C3" s="7">
        <v>0.465441465377808</v>
      </c>
      <c r="D3" s="7">
        <v>0.0322824716567993</v>
      </c>
      <c r="E3" s="7">
        <v>10</v>
      </c>
      <c r="F3" s="7">
        <v>6</v>
      </c>
      <c r="G3" s="7">
        <v>0</v>
      </c>
      <c r="H3" s="7">
        <v>4</v>
      </c>
      <c r="I3" s="7">
        <v>1</v>
      </c>
      <c r="J3" s="7">
        <v>0.625</v>
      </c>
      <c r="K3" s="7">
        <v>0.769230769230769</v>
      </c>
      <c r="L3" s="7">
        <v>0.6</v>
      </c>
      <c r="M3" s="7">
        <v>0.4</v>
      </c>
      <c r="N3" s="7">
        <v>0.7</v>
      </c>
    </row>
    <row r="4" spans="1:14">
      <c r="A4" s="6">
        <v>24</v>
      </c>
      <c r="B4" s="7">
        <v>24</v>
      </c>
      <c r="C4" s="7">
        <v>0.466872215270996</v>
      </c>
      <c r="D4" s="7">
        <v>0.0282845497131348</v>
      </c>
      <c r="E4" s="7">
        <v>10</v>
      </c>
      <c r="F4" s="7">
        <v>8</v>
      </c>
      <c r="G4" s="7">
        <v>0</v>
      </c>
      <c r="H4" s="7">
        <v>2</v>
      </c>
      <c r="I4" s="7">
        <v>1</v>
      </c>
      <c r="J4" s="7">
        <v>0.555555555555556</v>
      </c>
      <c r="K4" s="7">
        <v>0.714285714285714</v>
      </c>
      <c r="L4" s="7">
        <v>0.8</v>
      </c>
      <c r="M4" s="7">
        <v>0.2</v>
      </c>
      <c r="N4" s="7">
        <v>0.6</v>
      </c>
    </row>
    <row r="5" spans="1:14">
      <c r="A5" s="6">
        <v>55</v>
      </c>
      <c r="B5" s="7">
        <v>55</v>
      </c>
      <c r="C5" s="7">
        <v>0.471357107162476</v>
      </c>
      <c r="D5" s="7">
        <v>0.00975704193115234</v>
      </c>
      <c r="E5" s="7">
        <v>10</v>
      </c>
      <c r="F5" s="7">
        <v>5</v>
      </c>
      <c r="G5" s="7">
        <v>0</v>
      </c>
      <c r="H5" s="7">
        <v>5</v>
      </c>
      <c r="I5" s="7">
        <v>1</v>
      </c>
      <c r="J5" s="7">
        <v>0.666666666666667</v>
      </c>
      <c r="K5" s="7">
        <v>0.8</v>
      </c>
      <c r="L5" s="7">
        <v>0.5</v>
      </c>
      <c r="M5" s="7">
        <v>0.5</v>
      </c>
      <c r="N5" s="7">
        <v>0.75</v>
      </c>
    </row>
    <row r="6" s="1" customFormat="1" spans="1:14">
      <c r="A6" s="8">
        <v>59</v>
      </c>
      <c r="B6" s="9">
        <v>59</v>
      </c>
      <c r="C6" s="9">
        <v>0.475740194320679</v>
      </c>
      <c r="D6" s="9">
        <v>0.0055694580078125</v>
      </c>
      <c r="E6" s="9">
        <v>10</v>
      </c>
      <c r="F6" s="9">
        <v>6</v>
      </c>
      <c r="G6" s="9">
        <v>0</v>
      </c>
      <c r="H6" s="9">
        <v>4</v>
      </c>
      <c r="I6" s="9">
        <v>1</v>
      </c>
      <c r="J6" s="9">
        <v>0.625</v>
      </c>
      <c r="K6" s="9">
        <v>0.769230769230769</v>
      </c>
      <c r="L6" s="9">
        <v>0.6</v>
      </c>
      <c r="M6" s="9">
        <v>0.4</v>
      </c>
      <c r="N6" s="9">
        <v>0.7</v>
      </c>
    </row>
    <row r="7" spans="1:14">
      <c r="A7" s="6">
        <v>84</v>
      </c>
      <c r="B7" s="7">
        <v>84</v>
      </c>
      <c r="C7" s="7">
        <v>0.710006833076477</v>
      </c>
      <c r="D7" s="7">
        <v>0.00908374786376953</v>
      </c>
      <c r="E7" s="7">
        <v>10</v>
      </c>
      <c r="F7" s="7">
        <v>5</v>
      </c>
      <c r="G7" s="7">
        <v>0</v>
      </c>
      <c r="H7" s="7">
        <v>5</v>
      </c>
      <c r="I7" s="7">
        <v>1</v>
      </c>
      <c r="J7" s="7">
        <v>0.666666666666667</v>
      </c>
      <c r="K7" s="7">
        <v>0.8</v>
      </c>
      <c r="L7" s="7">
        <v>0.5</v>
      </c>
      <c r="M7" s="7">
        <v>0.5</v>
      </c>
      <c r="N7" s="7">
        <v>0.75</v>
      </c>
    </row>
    <row r="8" spans="1:14">
      <c r="A8" s="6">
        <v>58</v>
      </c>
      <c r="B8" s="7">
        <v>58</v>
      </c>
      <c r="C8" s="7">
        <v>0.766217112541199</v>
      </c>
      <c r="D8" s="7">
        <v>0.0799874067306519</v>
      </c>
      <c r="E8" s="7">
        <v>10</v>
      </c>
      <c r="F8" s="7">
        <v>4</v>
      </c>
      <c r="G8" s="7">
        <v>0</v>
      </c>
      <c r="H8" s="7">
        <v>6</v>
      </c>
      <c r="I8" s="7">
        <v>1</v>
      </c>
      <c r="J8" s="7">
        <v>0.714285714285714</v>
      </c>
      <c r="K8" s="7">
        <v>0.833333333333333</v>
      </c>
      <c r="L8" s="7">
        <v>0.4</v>
      </c>
      <c r="M8" s="7">
        <v>0.6</v>
      </c>
      <c r="N8" s="7">
        <v>0.8</v>
      </c>
    </row>
    <row r="9" spans="1:14">
      <c r="A9" s="6">
        <v>14</v>
      </c>
      <c r="B9" s="7">
        <v>14</v>
      </c>
      <c r="C9" s="7">
        <v>0.890965580940247</v>
      </c>
      <c r="D9" s="7">
        <v>0.157147407531738</v>
      </c>
      <c r="E9" s="7">
        <v>10</v>
      </c>
      <c r="F9" s="7">
        <v>5</v>
      </c>
      <c r="G9" s="7">
        <v>0</v>
      </c>
      <c r="H9" s="7">
        <v>5</v>
      </c>
      <c r="I9" s="7">
        <v>1</v>
      </c>
      <c r="J9" s="7">
        <v>0.666666666666667</v>
      </c>
      <c r="K9" s="7">
        <v>0.8</v>
      </c>
      <c r="L9" s="7">
        <v>0.5</v>
      </c>
      <c r="M9" s="7">
        <v>0.5</v>
      </c>
      <c r="N9" s="7">
        <v>0.75</v>
      </c>
    </row>
    <row r="10" spans="1:14">
      <c r="A10" s="6">
        <v>57</v>
      </c>
      <c r="B10" s="7">
        <v>57</v>
      </c>
      <c r="C10" s="7">
        <v>0.703205585479736</v>
      </c>
      <c r="D10" s="7">
        <v>0.0240179300308228</v>
      </c>
      <c r="E10" s="7">
        <v>10</v>
      </c>
      <c r="F10" s="7">
        <v>4</v>
      </c>
      <c r="G10" s="7">
        <v>0</v>
      </c>
      <c r="H10" s="7">
        <v>6</v>
      </c>
      <c r="I10" s="7">
        <v>1</v>
      </c>
      <c r="J10" s="7">
        <v>0.714285714285714</v>
      </c>
      <c r="K10" s="7">
        <v>0.833333333333333</v>
      </c>
      <c r="L10" s="7">
        <v>0.4</v>
      </c>
      <c r="M10" s="7">
        <v>0.6</v>
      </c>
      <c r="N10" s="7">
        <v>0.8</v>
      </c>
    </row>
    <row r="11" s="2" customFormat="1" spans="1:14">
      <c r="A11" s="10">
        <v>5</v>
      </c>
      <c r="B11" s="11">
        <v>5</v>
      </c>
      <c r="C11" s="11">
        <v>0.759477138519287</v>
      </c>
      <c r="D11" s="11">
        <v>0.0228502750396729</v>
      </c>
      <c r="E11" s="11">
        <v>10</v>
      </c>
      <c r="F11" s="11">
        <v>6</v>
      </c>
      <c r="G11" s="11">
        <v>0</v>
      </c>
      <c r="H11" s="11">
        <v>4</v>
      </c>
      <c r="I11" s="11">
        <v>1</v>
      </c>
      <c r="J11" s="11">
        <v>0.625</v>
      </c>
      <c r="K11" s="11">
        <v>0.769230769230769</v>
      </c>
      <c r="L11" s="11">
        <v>0.6</v>
      </c>
      <c r="M11" s="11">
        <v>0.4</v>
      </c>
      <c r="N11" s="11">
        <v>0.7</v>
      </c>
    </row>
    <row r="12" spans="1:14">
      <c r="A12" s="6">
        <v>44</v>
      </c>
      <c r="B12" s="7">
        <v>44</v>
      </c>
      <c r="C12" s="7">
        <v>0.579375267028809</v>
      </c>
      <c r="D12" s="7">
        <v>0.00989007949829102</v>
      </c>
      <c r="E12" s="7">
        <v>10</v>
      </c>
      <c r="F12" s="7">
        <v>6</v>
      </c>
      <c r="G12" s="7">
        <v>0</v>
      </c>
      <c r="H12" s="7">
        <v>4</v>
      </c>
      <c r="I12" s="7">
        <v>1</v>
      </c>
      <c r="J12" s="7">
        <v>0.625</v>
      </c>
      <c r="K12" s="7">
        <v>0.769230769230769</v>
      </c>
      <c r="L12" s="7">
        <v>0.6</v>
      </c>
      <c r="M12" s="7">
        <v>0.4</v>
      </c>
      <c r="N12" s="7">
        <v>0.7</v>
      </c>
    </row>
    <row r="13" s="2" customFormat="1" spans="1:14">
      <c r="A13" s="10">
        <v>56</v>
      </c>
      <c r="B13" s="11">
        <v>56</v>
      </c>
      <c r="C13" s="11">
        <v>1.05602169036865</v>
      </c>
      <c r="D13" s="11">
        <v>0.236287951469421</v>
      </c>
      <c r="E13" s="11">
        <v>10</v>
      </c>
      <c r="F13" s="11">
        <v>6</v>
      </c>
      <c r="G13" s="11">
        <v>0</v>
      </c>
      <c r="H13" s="11">
        <v>4</v>
      </c>
      <c r="I13" s="11">
        <v>1</v>
      </c>
      <c r="J13" s="11">
        <v>0.625</v>
      </c>
      <c r="K13" s="11">
        <v>0.769230769230769</v>
      </c>
      <c r="L13" s="11">
        <v>0.6</v>
      </c>
      <c r="M13" s="11">
        <v>0.4</v>
      </c>
      <c r="N13" s="11">
        <v>0.7</v>
      </c>
    </row>
    <row r="14" spans="1:14">
      <c r="A14" s="6">
        <v>52</v>
      </c>
      <c r="B14" s="7">
        <v>52</v>
      </c>
      <c r="C14" s="7">
        <v>0.76999843120575</v>
      </c>
      <c r="D14" s="7">
        <v>0.212963461875915</v>
      </c>
      <c r="E14" s="7">
        <v>10</v>
      </c>
      <c r="F14" s="7">
        <v>6</v>
      </c>
      <c r="G14" s="7">
        <v>0</v>
      </c>
      <c r="H14" s="7">
        <v>4</v>
      </c>
      <c r="I14" s="7">
        <v>1</v>
      </c>
      <c r="J14" s="7">
        <v>0.625</v>
      </c>
      <c r="K14" s="7">
        <v>0.769230769230769</v>
      </c>
      <c r="L14" s="7">
        <v>0.6</v>
      </c>
      <c r="M14" s="7">
        <v>0.4</v>
      </c>
      <c r="N14" s="7">
        <v>0.7</v>
      </c>
    </row>
    <row r="15" spans="1:14">
      <c r="A15" s="6">
        <v>81</v>
      </c>
      <c r="B15" s="7">
        <v>81</v>
      </c>
      <c r="C15" s="7">
        <v>0.777614712715149</v>
      </c>
      <c r="D15" s="7">
        <v>0.0385898351669312</v>
      </c>
      <c r="E15" s="7">
        <v>10</v>
      </c>
      <c r="F15" s="7">
        <v>4</v>
      </c>
      <c r="G15" s="7">
        <v>0</v>
      </c>
      <c r="H15" s="7">
        <v>6</v>
      </c>
      <c r="I15" s="7">
        <v>1</v>
      </c>
      <c r="J15" s="7">
        <v>0.714285714285714</v>
      </c>
      <c r="K15" s="7">
        <v>0.833333333333333</v>
      </c>
      <c r="L15" s="7">
        <v>0.4</v>
      </c>
      <c r="M15" s="7">
        <v>0.6</v>
      </c>
      <c r="N15" s="7">
        <v>0.8</v>
      </c>
    </row>
    <row r="16" spans="1:14">
      <c r="A16" s="6">
        <v>40</v>
      </c>
      <c r="B16" s="7">
        <v>40</v>
      </c>
      <c r="C16" s="7">
        <v>0.792062044143677</v>
      </c>
      <c r="D16" s="7">
        <v>0.0185079574584961</v>
      </c>
      <c r="E16" s="7">
        <v>10</v>
      </c>
      <c r="F16" s="7">
        <v>5</v>
      </c>
      <c r="G16" s="7">
        <v>0</v>
      </c>
      <c r="H16" s="7">
        <v>5</v>
      </c>
      <c r="I16" s="7">
        <v>1</v>
      </c>
      <c r="J16" s="7">
        <v>0.666666666666667</v>
      </c>
      <c r="K16" s="7">
        <v>0.8</v>
      </c>
      <c r="L16" s="7">
        <v>0.5</v>
      </c>
      <c r="M16" s="7">
        <v>0.5</v>
      </c>
      <c r="N16" s="7">
        <v>0.75</v>
      </c>
    </row>
    <row r="17" s="2" customFormat="1" spans="1:14">
      <c r="A17" s="10">
        <v>80</v>
      </c>
      <c r="B17" s="11">
        <v>80</v>
      </c>
      <c r="C17" s="11">
        <v>0.909982204437256</v>
      </c>
      <c r="D17" s="11">
        <v>0.198383212089539</v>
      </c>
      <c r="E17" s="11">
        <v>10</v>
      </c>
      <c r="F17" s="11">
        <v>9</v>
      </c>
      <c r="G17" s="11">
        <v>0</v>
      </c>
      <c r="H17" s="11">
        <v>1</v>
      </c>
      <c r="I17" s="11">
        <v>1</v>
      </c>
      <c r="J17" s="11">
        <v>0.526315789473684</v>
      </c>
      <c r="K17" s="11">
        <v>0.689655172413793</v>
      </c>
      <c r="L17" s="11">
        <v>0.9</v>
      </c>
      <c r="M17" s="11">
        <v>0.1</v>
      </c>
      <c r="N17" s="11">
        <v>0.55</v>
      </c>
    </row>
    <row r="18" spans="1:14">
      <c r="A18" s="6">
        <v>17</v>
      </c>
      <c r="B18" s="7">
        <v>17</v>
      </c>
      <c r="C18" s="7">
        <v>0.802490711212158</v>
      </c>
      <c r="D18" s="7">
        <v>0.0230822563171387</v>
      </c>
      <c r="E18" s="7">
        <v>10</v>
      </c>
      <c r="F18" s="7">
        <v>5</v>
      </c>
      <c r="G18" s="7">
        <v>0</v>
      </c>
      <c r="H18" s="7">
        <v>5</v>
      </c>
      <c r="I18" s="7">
        <v>1</v>
      </c>
      <c r="J18" s="7">
        <v>0.666666666666667</v>
      </c>
      <c r="K18" s="7">
        <v>0.8</v>
      </c>
      <c r="L18" s="7">
        <v>0.5</v>
      </c>
      <c r="M18" s="7">
        <v>0.5</v>
      </c>
      <c r="N18" s="7">
        <v>0.75</v>
      </c>
    </row>
    <row r="19" spans="1:14">
      <c r="A19" s="6">
        <v>96</v>
      </c>
      <c r="B19" s="7">
        <v>96</v>
      </c>
      <c r="C19" s="7">
        <v>0.825199604034424</v>
      </c>
      <c r="D19" s="7">
        <v>0.0523767471313477</v>
      </c>
      <c r="E19" s="7">
        <v>10</v>
      </c>
      <c r="F19" s="7">
        <v>5</v>
      </c>
      <c r="G19" s="7">
        <v>0</v>
      </c>
      <c r="H19" s="7">
        <v>5</v>
      </c>
      <c r="I19" s="7">
        <v>1</v>
      </c>
      <c r="J19" s="7">
        <v>0.666666666666667</v>
      </c>
      <c r="K19" s="7">
        <v>0.8</v>
      </c>
      <c r="L19" s="7">
        <v>0.5</v>
      </c>
      <c r="M19" s="7">
        <v>0.5</v>
      </c>
      <c r="N19" s="7">
        <v>0.75</v>
      </c>
    </row>
    <row r="20" spans="1:14">
      <c r="A20" s="6">
        <v>6</v>
      </c>
      <c r="B20" s="7">
        <v>6</v>
      </c>
      <c r="C20" s="7">
        <v>0.825859069824219</v>
      </c>
      <c r="D20" s="7">
        <v>0.0527646541595459</v>
      </c>
      <c r="E20" s="7">
        <v>10</v>
      </c>
      <c r="F20" s="7">
        <v>5</v>
      </c>
      <c r="G20" s="7">
        <v>0</v>
      </c>
      <c r="H20" s="7">
        <v>5</v>
      </c>
      <c r="I20" s="7">
        <v>1</v>
      </c>
      <c r="J20" s="7">
        <v>0.666666666666667</v>
      </c>
      <c r="K20" s="7">
        <v>0.8</v>
      </c>
      <c r="L20" s="7">
        <v>0.5</v>
      </c>
      <c r="M20" s="7">
        <v>0.5</v>
      </c>
      <c r="N20" s="7">
        <v>0.75</v>
      </c>
    </row>
    <row r="21" spans="1:14">
      <c r="A21" s="6">
        <v>36</v>
      </c>
      <c r="B21" s="7">
        <v>36</v>
      </c>
      <c r="C21" s="7">
        <v>0.845277667045593</v>
      </c>
      <c r="D21" s="7">
        <v>0.0597842931747437</v>
      </c>
      <c r="E21" s="7">
        <v>10</v>
      </c>
      <c r="F21" s="7">
        <v>8</v>
      </c>
      <c r="G21" s="7">
        <v>0</v>
      </c>
      <c r="H21" s="7">
        <v>2</v>
      </c>
      <c r="I21" s="7">
        <v>1</v>
      </c>
      <c r="J21" s="7">
        <v>0.555555555555556</v>
      </c>
      <c r="K21" s="7">
        <v>0.714285714285714</v>
      </c>
      <c r="L21" s="7">
        <v>0.8</v>
      </c>
      <c r="M21" s="7">
        <v>0.2</v>
      </c>
      <c r="N21" s="7">
        <v>0.6</v>
      </c>
    </row>
    <row r="22" spans="1:14">
      <c r="A22" s="6">
        <v>49</v>
      </c>
      <c r="B22" s="7">
        <v>49</v>
      </c>
      <c r="C22" s="7">
        <v>0.783710598945618</v>
      </c>
      <c r="D22" s="7">
        <v>0.189907193183899</v>
      </c>
      <c r="E22" s="7">
        <v>10</v>
      </c>
      <c r="F22" s="7">
        <v>6</v>
      </c>
      <c r="G22" s="7">
        <v>0</v>
      </c>
      <c r="H22" s="7">
        <v>4</v>
      </c>
      <c r="I22" s="7">
        <v>1</v>
      </c>
      <c r="J22" s="7">
        <v>0.625</v>
      </c>
      <c r="K22" s="7">
        <v>0.769230769230769</v>
      </c>
      <c r="L22" s="7">
        <v>0.6</v>
      </c>
      <c r="M22" s="7">
        <v>0.4</v>
      </c>
      <c r="N22" s="7">
        <v>0.7</v>
      </c>
    </row>
    <row r="23" spans="1:14">
      <c r="A23" s="6">
        <v>63</v>
      </c>
      <c r="B23" s="7">
        <v>63</v>
      </c>
      <c r="C23" s="7">
        <v>0.882025837898254</v>
      </c>
      <c r="D23" s="7">
        <v>0.179218649864197</v>
      </c>
      <c r="E23" s="7">
        <v>10</v>
      </c>
      <c r="F23" s="7">
        <v>8</v>
      </c>
      <c r="G23" s="7">
        <v>0</v>
      </c>
      <c r="H23" s="7">
        <v>2</v>
      </c>
      <c r="I23" s="7">
        <v>1</v>
      </c>
      <c r="J23" s="7">
        <v>0.555555555555556</v>
      </c>
      <c r="K23" s="7">
        <v>0.714285714285714</v>
      </c>
      <c r="L23" s="7">
        <v>0.8</v>
      </c>
      <c r="M23" s="7">
        <v>0.2</v>
      </c>
      <c r="N23" s="7">
        <v>0.6</v>
      </c>
    </row>
    <row r="24" spans="3:14">
      <c r="C24" s="5">
        <f>AVERAGE(C2:C23)</f>
        <v>0.727594538168474</v>
      </c>
      <c r="D24" s="5">
        <f>AVERAGE(D2:D23)</f>
        <v>0.076121146028692</v>
      </c>
      <c r="J24" s="5">
        <f>AVERAGE(J2:J23)</f>
        <v>0.638371496924129</v>
      </c>
      <c r="K24" s="5">
        <f>AVERAGE(K2:K23)</f>
        <v>0.778051259085742</v>
      </c>
      <c r="L24" s="5">
        <f>AVERAGE(L2:L23)</f>
        <v>0.577272727272727</v>
      </c>
      <c r="M24" s="5">
        <f>AVERAGE(M2:M23)</f>
        <v>0.422727272727273</v>
      </c>
      <c r="N24" s="5">
        <f>AVERAGE(N2:N23)</f>
        <v>0.711363636363636</v>
      </c>
    </row>
    <row r="25" spans="12:13">
      <c r="L25" s="5">
        <f>AVERAGE(L3:L24)</f>
        <v>0.580785123966942</v>
      </c>
      <c r="M25" s="5">
        <f>AVERAGE(M3:M24)</f>
        <v>0.419214876033058</v>
      </c>
    </row>
    <row r="26" spans="3:9">
      <c r="C26" s="12" t="s">
        <v>13</v>
      </c>
      <c r="D26" s="5" t="s">
        <v>14</v>
      </c>
      <c r="E26" s="5" t="s">
        <v>96</v>
      </c>
      <c r="F26" s="5" t="s">
        <v>97</v>
      </c>
      <c r="G26" s="13" t="s">
        <v>26</v>
      </c>
      <c r="H26" s="14"/>
      <c r="I26" s="14"/>
    </row>
    <row r="27" spans="3:10">
      <c r="C27" s="5" t="s">
        <v>15</v>
      </c>
      <c r="D27" s="5">
        <f>COUNTIF(C2:C23,"&lt;0.46")-COUNTIF(C2:C23,"&lt;0.385")</f>
        <v>1</v>
      </c>
      <c r="E27" s="5"/>
      <c r="G27" s="15"/>
      <c r="H27" s="14"/>
      <c r="I27" s="14"/>
      <c r="J27" s="14"/>
    </row>
    <row r="28" spans="3:10">
      <c r="C28" s="5" t="s">
        <v>16</v>
      </c>
      <c r="D28" s="5">
        <f>COUNTIF(C2:C23,"&lt;0.535")-COUNTIF(C2:C23,"&lt;0.46")</f>
        <v>4</v>
      </c>
      <c r="E28" s="5"/>
      <c r="G28" s="15">
        <v>0.04</v>
      </c>
      <c r="H28" s="14">
        <v>-20</v>
      </c>
      <c r="I28" s="14">
        <v>480</v>
      </c>
      <c r="J28" s="14">
        <v>24</v>
      </c>
    </row>
    <row r="29" s="3" customFormat="1" spans="3:10">
      <c r="C29" s="16" t="s">
        <v>17</v>
      </c>
      <c r="D29" s="16">
        <f>COUNTIF(C2:C23,"&lt;0.61")-COUNTIF(C2:C23,"&lt;0.535")</f>
        <v>1</v>
      </c>
      <c r="E29" s="16">
        <v>3</v>
      </c>
      <c r="F29" s="16">
        <v>2</v>
      </c>
      <c r="G29" s="15">
        <v>0.08</v>
      </c>
      <c r="H29" s="14">
        <v>-40</v>
      </c>
      <c r="I29" s="14">
        <v>460</v>
      </c>
      <c r="J29" s="14">
        <v>23</v>
      </c>
    </row>
    <row r="30" spans="3:10">
      <c r="C30" s="5" t="s">
        <v>18</v>
      </c>
      <c r="D30" s="5">
        <f>COUNTIF(C2:C23,"&lt;0.685")-COUNTIF(C2:C23,"&lt;0.61")</f>
        <v>0</v>
      </c>
      <c r="E30" s="5">
        <v>5</v>
      </c>
      <c r="F30" s="5">
        <v>5</v>
      </c>
      <c r="G30" s="15">
        <v>0.12</v>
      </c>
      <c r="H30" s="14">
        <v>-60</v>
      </c>
      <c r="I30" s="14">
        <v>440</v>
      </c>
      <c r="J30" s="14">
        <v>22</v>
      </c>
    </row>
    <row r="31" s="4" customFormat="1" spans="3:10">
      <c r="C31" s="17" t="s">
        <v>19</v>
      </c>
      <c r="D31" s="17">
        <f>COUNTIF(C2:C23,"&lt;0.76")-COUNTIF(C2:C23,"&lt;0.685")</f>
        <v>3</v>
      </c>
      <c r="E31" s="17">
        <v>9</v>
      </c>
      <c r="F31" s="17">
        <v>7</v>
      </c>
      <c r="G31" s="15">
        <v>0.16</v>
      </c>
      <c r="H31" s="18">
        <v>-80</v>
      </c>
      <c r="I31" s="18">
        <v>420</v>
      </c>
      <c r="J31" s="14">
        <v>21</v>
      </c>
    </row>
    <row r="32" spans="3:6">
      <c r="C32" s="5" t="s">
        <v>20</v>
      </c>
      <c r="D32" s="5">
        <f>COUNTIF(C2:C23,"&lt;0.835")-COUNTIF(C2:C23,"&lt;0.76")</f>
        <v>8</v>
      </c>
      <c r="E32" s="5">
        <v>5</v>
      </c>
      <c r="F32" s="5">
        <v>5</v>
      </c>
    </row>
    <row r="33" s="3" customFormat="1" spans="3:6">
      <c r="C33" s="16" t="s">
        <v>21</v>
      </c>
      <c r="D33" s="16">
        <f>COUNTIF(C2:C23,"&lt;0.91")-COUNTIF(C2:C23,"&lt;0.835")</f>
        <v>4</v>
      </c>
      <c r="E33" s="16">
        <v>3</v>
      </c>
      <c r="F33" s="16">
        <v>2</v>
      </c>
    </row>
    <row r="34" spans="3:5">
      <c r="C34" s="5" t="s">
        <v>22</v>
      </c>
      <c r="D34" s="5">
        <f>COUNTIF(C2:C23,"&lt;0.985")-COUNTIF(C2:C23,"&lt;0.91")</f>
        <v>0</v>
      </c>
      <c r="E34" s="5"/>
    </row>
    <row r="35" spans="3:5">
      <c r="C35" s="5" t="s">
        <v>23</v>
      </c>
      <c r="D35" s="5">
        <f>COUNTIF(C2:C23,"&lt;1.06")-COUNTIF(C2:C23,"&lt;0.985")</f>
        <v>1</v>
      </c>
      <c r="E35" s="5"/>
    </row>
    <row r="36" spans="3:5">
      <c r="C36" s="5" t="s">
        <v>24</v>
      </c>
      <c r="D36" s="5">
        <f>COUNTIF(C2:C23,"&lt;1.135")-COUNTIF(C2:C23,"&lt;1.06")</f>
        <v>0</v>
      </c>
      <c r="E36" s="5"/>
    </row>
    <row r="37" spans="3:5">
      <c r="C37" s="5" t="s">
        <v>25</v>
      </c>
      <c r="D37" s="5">
        <f>COUNTIF(C2:C23,"&lt;1.21")-COUNTIF(C2:C23,"&lt;1.135")</f>
        <v>0</v>
      </c>
      <c r="E37" s="5"/>
    </row>
    <row r="38" spans="7:8">
      <c r="G38" s="5">
        <v>0.57</v>
      </c>
      <c r="H38" s="5">
        <v>0.041</v>
      </c>
    </row>
    <row r="39" spans="7:8">
      <c r="G39" s="5">
        <v>0.725</v>
      </c>
      <c r="H39" s="5">
        <v>0.076</v>
      </c>
    </row>
    <row r="40" spans="7:8">
      <c r="G40" s="5">
        <v>0.801</v>
      </c>
      <c r="H40" s="5">
        <v>0.094</v>
      </c>
    </row>
  </sheetData>
  <pageMargins left="0.75" right="0.75" top="1" bottom="1" header="0.5" footer="0.5"/>
  <headerFooter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9"/>
  <sheetViews>
    <sheetView workbookViewId="0">
      <selection activeCell="A21" sqref="$A21:$XFD21"/>
    </sheetView>
  </sheetViews>
  <sheetFormatPr defaultColWidth="9" defaultRowHeight="13.5"/>
  <cols>
    <col min="3" max="4" width="18.625" customWidth="1"/>
    <col min="10" max="11" width="12.625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="2" customFormat="1" spans="1:14">
      <c r="A2" s="10">
        <v>70</v>
      </c>
      <c r="B2" s="11">
        <v>70</v>
      </c>
      <c r="C2" s="11">
        <v>0.448178768157959</v>
      </c>
      <c r="D2" s="11">
        <v>0.033928632736206</v>
      </c>
      <c r="E2" s="11">
        <v>10</v>
      </c>
      <c r="F2" s="11">
        <v>5</v>
      </c>
      <c r="G2" s="11">
        <v>0</v>
      </c>
      <c r="H2" s="11">
        <v>5</v>
      </c>
      <c r="I2" s="11">
        <v>1</v>
      </c>
      <c r="J2" s="11">
        <v>0.666666666666667</v>
      </c>
      <c r="K2" s="11">
        <v>0.8</v>
      </c>
      <c r="L2" s="11">
        <v>0.5</v>
      </c>
      <c r="M2" s="11">
        <v>0.5</v>
      </c>
      <c r="N2" s="11">
        <v>0.75</v>
      </c>
    </row>
    <row r="3" spans="1:14">
      <c r="A3" s="6">
        <v>8</v>
      </c>
      <c r="B3" s="7">
        <v>8</v>
      </c>
      <c r="C3" s="7">
        <v>0.465441465377808</v>
      </c>
      <c r="D3" s="7">
        <v>0.0322824716567993</v>
      </c>
      <c r="E3" s="7">
        <v>10</v>
      </c>
      <c r="F3" s="7">
        <v>6</v>
      </c>
      <c r="G3" s="7">
        <v>0</v>
      </c>
      <c r="H3" s="7">
        <v>4</v>
      </c>
      <c r="I3" s="7">
        <v>1</v>
      </c>
      <c r="J3" s="7">
        <v>0.625</v>
      </c>
      <c r="K3" s="7">
        <v>0.769230769230769</v>
      </c>
      <c r="L3" s="7">
        <v>0.6</v>
      </c>
      <c r="M3" s="7">
        <v>0.4</v>
      </c>
      <c r="N3" s="7">
        <v>0.7</v>
      </c>
    </row>
    <row r="4" spans="1:14">
      <c r="A4" s="6">
        <v>24</v>
      </c>
      <c r="B4" s="7">
        <v>24</v>
      </c>
      <c r="C4" s="7">
        <v>0.466872215270996</v>
      </c>
      <c r="D4" s="7">
        <v>0.0282845497131348</v>
      </c>
      <c r="E4" s="7">
        <v>10</v>
      </c>
      <c r="F4" s="7">
        <v>8</v>
      </c>
      <c r="G4" s="7">
        <v>0</v>
      </c>
      <c r="H4" s="7">
        <v>2</v>
      </c>
      <c r="I4" s="7">
        <v>1</v>
      </c>
      <c r="J4" s="7">
        <v>0.555555555555556</v>
      </c>
      <c r="K4" s="7">
        <v>0.714285714285714</v>
      </c>
      <c r="L4" s="7">
        <v>0.8</v>
      </c>
      <c r="M4" s="7">
        <v>0.2</v>
      </c>
      <c r="N4" s="7">
        <v>0.6</v>
      </c>
    </row>
    <row r="5" spans="1:14">
      <c r="A5" s="6">
        <v>55</v>
      </c>
      <c r="B5" s="7">
        <v>55</v>
      </c>
      <c r="C5" s="7">
        <v>0.471357107162476</v>
      </c>
      <c r="D5" s="7">
        <v>0.00975704193115234</v>
      </c>
      <c r="E5" s="7">
        <v>10</v>
      </c>
      <c r="F5" s="7">
        <v>5</v>
      </c>
      <c r="G5" s="7">
        <v>0</v>
      </c>
      <c r="H5" s="7">
        <v>5</v>
      </c>
      <c r="I5" s="7">
        <v>1</v>
      </c>
      <c r="J5" s="7">
        <v>0.666666666666667</v>
      </c>
      <c r="K5" s="7">
        <v>0.8</v>
      </c>
      <c r="L5" s="7">
        <v>0.5</v>
      </c>
      <c r="M5" s="7">
        <v>0.5</v>
      </c>
      <c r="N5" s="7">
        <v>0.75</v>
      </c>
    </row>
    <row r="6" s="1" customFormat="1" spans="1:14">
      <c r="A6" s="8">
        <v>59</v>
      </c>
      <c r="B6" s="9">
        <v>59</v>
      </c>
      <c r="C6" s="9">
        <v>0.475740194320679</v>
      </c>
      <c r="D6" s="9">
        <v>0.0055694580078125</v>
      </c>
      <c r="E6" s="9">
        <v>10</v>
      </c>
      <c r="F6" s="9">
        <v>6</v>
      </c>
      <c r="G6" s="9">
        <v>0</v>
      </c>
      <c r="H6" s="9">
        <v>4</v>
      </c>
      <c r="I6" s="9">
        <v>1</v>
      </c>
      <c r="J6" s="9">
        <v>0.625</v>
      </c>
      <c r="K6" s="9">
        <v>0.769230769230769</v>
      </c>
      <c r="L6" s="9">
        <v>0.6</v>
      </c>
      <c r="M6" s="9">
        <v>0.4</v>
      </c>
      <c r="N6" s="9">
        <v>0.7</v>
      </c>
    </row>
    <row r="7" spans="1:14">
      <c r="A7" s="6">
        <v>84</v>
      </c>
      <c r="B7" s="7">
        <v>84</v>
      </c>
      <c r="C7" s="7">
        <v>0.710006833076477</v>
      </c>
      <c r="D7" s="7">
        <v>0.00908374786376953</v>
      </c>
      <c r="E7" s="7">
        <v>10</v>
      </c>
      <c r="F7" s="7">
        <v>5</v>
      </c>
      <c r="G7" s="7">
        <v>0</v>
      </c>
      <c r="H7" s="7">
        <v>5</v>
      </c>
      <c r="I7" s="7">
        <v>1</v>
      </c>
      <c r="J7" s="7">
        <v>0.666666666666667</v>
      </c>
      <c r="K7" s="7">
        <v>0.8</v>
      </c>
      <c r="L7" s="7">
        <v>0.5</v>
      </c>
      <c r="M7" s="7">
        <v>0.5</v>
      </c>
      <c r="N7" s="7">
        <v>0.75</v>
      </c>
    </row>
    <row r="8" spans="1:14">
      <c r="A8" s="6">
        <v>14</v>
      </c>
      <c r="B8" s="7">
        <v>14</v>
      </c>
      <c r="C8" s="7">
        <v>0.890965580940247</v>
      </c>
      <c r="D8" s="7">
        <v>0.157147407531738</v>
      </c>
      <c r="E8" s="7">
        <v>10</v>
      </c>
      <c r="F8" s="7">
        <v>5</v>
      </c>
      <c r="G8" s="7">
        <v>0</v>
      </c>
      <c r="H8" s="7">
        <v>5</v>
      </c>
      <c r="I8" s="7">
        <v>1</v>
      </c>
      <c r="J8" s="7">
        <v>0.666666666666667</v>
      </c>
      <c r="K8" s="7">
        <v>0.8</v>
      </c>
      <c r="L8" s="7">
        <v>0.5</v>
      </c>
      <c r="M8" s="7">
        <v>0.5</v>
      </c>
      <c r="N8" s="7">
        <v>0.75</v>
      </c>
    </row>
    <row r="9" spans="1:14">
      <c r="A9" s="6">
        <v>57</v>
      </c>
      <c r="B9" s="7">
        <v>57</v>
      </c>
      <c r="C9" s="7">
        <v>0.703205585479736</v>
      </c>
      <c r="D9" s="7">
        <v>0.0240179300308228</v>
      </c>
      <c r="E9" s="7">
        <v>10</v>
      </c>
      <c r="F9" s="7">
        <v>4</v>
      </c>
      <c r="G9" s="7">
        <v>0</v>
      </c>
      <c r="H9" s="7">
        <v>6</v>
      </c>
      <c r="I9" s="7">
        <v>1</v>
      </c>
      <c r="J9" s="7">
        <v>0.714285714285714</v>
      </c>
      <c r="K9" s="7">
        <v>0.833333333333333</v>
      </c>
      <c r="L9" s="7">
        <v>0.4</v>
      </c>
      <c r="M9" s="7">
        <v>0.6</v>
      </c>
      <c r="N9" s="7">
        <v>0.8</v>
      </c>
    </row>
    <row r="10" s="2" customFormat="1" spans="1:14">
      <c r="A10" s="10">
        <v>5</v>
      </c>
      <c r="B10" s="11">
        <v>5</v>
      </c>
      <c r="C10" s="11">
        <v>0.759477138519287</v>
      </c>
      <c r="D10" s="11">
        <v>0.0228502750396729</v>
      </c>
      <c r="E10" s="11">
        <v>10</v>
      </c>
      <c r="F10" s="11">
        <v>6</v>
      </c>
      <c r="G10" s="11">
        <v>0</v>
      </c>
      <c r="H10" s="11">
        <v>4</v>
      </c>
      <c r="I10" s="11">
        <v>1</v>
      </c>
      <c r="J10" s="11">
        <v>0.625</v>
      </c>
      <c r="K10" s="11">
        <v>0.769230769230769</v>
      </c>
      <c r="L10" s="11">
        <v>0.6</v>
      </c>
      <c r="M10" s="11">
        <v>0.4</v>
      </c>
      <c r="N10" s="11">
        <v>0.7</v>
      </c>
    </row>
    <row r="11" spans="1:14">
      <c r="A11" s="6">
        <v>44</v>
      </c>
      <c r="B11" s="7">
        <v>44</v>
      </c>
      <c r="C11" s="7">
        <v>0.579375267028809</v>
      </c>
      <c r="D11" s="7">
        <v>0.00989007949829102</v>
      </c>
      <c r="E11" s="7">
        <v>10</v>
      </c>
      <c r="F11" s="7">
        <v>6</v>
      </c>
      <c r="G11" s="7">
        <v>0</v>
      </c>
      <c r="H11" s="7">
        <v>4</v>
      </c>
      <c r="I11" s="7">
        <v>1</v>
      </c>
      <c r="J11" s="7">
        <v>0.625</v>
      </c>
      <c r="K11" s="7">
        <v>0.769230769230769</v>
      </c>
      <c r="L11" s="7">
        <v>0.6</v>
      </c>
      <c r="M11" s="7">
        <v>0.4</v>
      </c>
      <c r="N11" s="7">
        <v>0.7</v>
      </c>
    </row>
    <row r="12" s="2" customFormat="1" spans="1:14">
      <c r="A12" s="10">
        <v>56</v>
      </c>
      <c r="B12" s="11">
        <v>56</v>
      </c>
      <c r="C12" s="11">
        <v>1.05602169036865</v>
      </c>
      <c r="D12" s="11">
        <v>0.236287951469421</v>
      </c>
      <c r="E12" s="11">
        <v>10</v>
      </c>
      <c r="F12" s="11">
        <v>6</v>
      </c>
      <c r="G12" s="11">
        <v>0</v>
      </c>
      <c r="H12" s="11">
        <v>4</v>
      </c>
      <c r="I12" s="11">
        <v>1</v>
      </c>
      <c r="J12" s="11">
        <v>0.625</v>
      </c>
      <c r="K12" s="11">
        <v>0.769230769230769</v>
      </c>
      <c r="L12" s="11">
        <v>0.6</v>
      </c>
      <c r="M12" s="11">
        <v>0.4</v>
      </c>
      <c r="N12" s="11">
        <v>0.7</v>
      </c>
    </row>
    <row r="13" spans="1:14">
      <c r="A13" s="6">
        <v>52</v>
      </c>
      <c r="B13" s="7">
        <v>52</v>
      </c>
      <c r="C13" s="7">
        <v>0.76999843120575</v>
      </c>
      <c r="D13" s="7">
        <v>0.212963461875915</v>
      </c>
      <c r="E13" s="7">
        <v>10</v>
      </c>
      <c r="F13" s="7">
        <v>6</v>
      </c>
      <c r="G13" s="7">
        <v>0</v>
      </c>
      <c r="H13" s="7">
        <v>4</v>
      </c>
      <c r="I13" s="7">
        <v>1</v>
      </c>
      <c r="J13" s="7">
        <v>0.625</v>
      </c>
      <c r="K13" s="7">
        <v>0.769230769230769</v>
      </c>
      <c r="L13" s="7">
        <v>0.6</v>
      </c>
      <c r="M13" s="7">
        <v>0.4</v>
      </c>
      <c r="N13" s="7">
        <v>0.7</v>
      </c>
    </row>
    <row r="14" spans="1:14">
      <c r="A14" s="6">
        <v>81</v>
      </c>
      <c r="B14" s="7">
        <v>81</v>
      </c>
      <c r="C14" s="7">
        <v>0.777614712715149</v>
      </c>
      <c r="D14" s="7">
        <v>0.0385898351669312</v>
      </c>
      <c r="E14" s="7">
        <v>10</v>
      </c>
      <c r="F14" s="7">
        <v>4</v>
      </c>
      <c r="G14" s="7">
        <v>0</v>
      </c>
      <c r="H14" s="7">
        <v>6</v>
      </c>
      <c r="I14" s="7">
        <v>1</v>
      </c>
      <c r="J14" s="7">
        <v>0.714285714285714</v>
      </c>
      <c r="K14" s="7">
        <v>0.833333333333333</v>
      </c>
      <c r="L14" s="7">
        <v>0.4</v>
      </c>
      <c r="M14" s="7">
        <v>0.6</v>
      </c>
      <c r="N14" s="7">
        <v>0.8</v>
      </c>
    </row>
    <row r="15" spans="1:14">
      <c r="A15" s="6">
        <v>40</v>
      </c>
      <c r="B15" s="7">
        <v>40</v>
      </c>
      <c r="C15" s="7">
        <v>0.792062044143677</v>
      </c>
      <c r="D15" s="7">
        <v>0.0185079574584961</v>
      </c>
      <c r="E15" s="7">
        <v>10</v>
      </c>
      <c r="F15" s="7">
        <v>5</v>
      </c>
      <c r="G15" s="7">
        <v>0</v>
      </c>
      <c r="H15" s="7">
        <v>5</v>
      </c>
      <c r="I15" s="7">
        <v>1</v>
      </c>
      <c r="J15" s="7">
        <v>0.666666666666667</v>
      </c>
      <c r="K15" s="7">
        <v>0.8</v>
      </c>
      <c r="L15" s="7">
        <v>0.5</v>
      </c>
      <c r="M15" s="7">
        <v>0.5</v>
      </c>
      <c r="N15" s="7">
        <v>0.75</v>
      </c>
    </row>
    <row r="16" s="2" customFormat="1" spans="1:14">
      <c r="A16" s="10">
        <v>80</v>
      </c>
      <c r="B16" s="11">
        <v>80</v>
      </c>
      <c r="C16" s="11">
        <v>0.909982204437256</v>
      </c>
      <c r="D16" s="11">
        <v>0.198383212089539</v>
      </c>
      <c r="E16" s="11">
        <v>10</v>
      </c>
      <c r="F16" s="11">
        <v>9</v>
      </c>
      <c r="G16" s="11">
        <v>0</v>
      </c>
      <c r="H16" s="11">
        <v>1</v>
      </c>
      <c r="I16" s="11">
        <v>1</v>
      </c>
      <c r="J16" s="11">
        <v>0.526315789473684</v>
      </c>
      <c r="K16" s="11">
        <v>0.689655172413793</v>
      </c>
      <c r="L16" s="11">
        <v>0.9</v>
      </c>
      <c r="M16" s="11">
        <v>0.1</v>
      </c>
      <c r="N16" s="11">
        <v>0.55</v>
      </c>
    </row>
    <row r="17" spans="1:14">
      <c r="A17" s="6">
        <v>17</v>
      </c>
      <c r="B17" s="7">
        <v>17</v>
      </c>
      <c r="C17" s="7">
        <v>0.802490711212158</v>
      </c>
      <c r="D17" s="7">
        <v>0.0230822563171387</v>
      </c>
      <c r="E17" s="7">
        <v>10</v>
      </c>
      <c r="F17" s="7">
        <v>5</v>
      </c>
      <c r="G17" s="7">
        <v>0</v>
      </c>
      <c r="H17" s="7">
        <v>5</v>
      </c>
      <c r="I17" s="7">
        <v>1</v>
      </c>
      <c r="J17" s="7">
        <v>0.666666666666667</v>
      </c>
      <c r="K17" s="7">
        <v>0.8</v>
      </c>
      <c r="L17" s="7">
        <v>0.5</v>
      </c>
      <c r="M17" s="7">
        <v>0.5</v>
      </c>
      <c r="N17" s="7">
        <v>0.75</v>
      </c>
    </row>
    <row r="18" spans="1:14">
      <c r="A18" s="6">
        <v>96</v>
      </c>
      <c r="B18" s="7">
        <v>96</v>
      </c>
      <c r="C18" s="7">
        <v>0.825199604034424</v>
      </c>
      <c r="D18" s="7">
        <v>0.0523767471313477</v>
      </c>
      <c r="E18" s="7">
        <v>10</v>
      </c>
      <c r="F18" s="7">
        <v>5</v>
      </c>
      <c r="G18" s="7">
        <v>0</v>
      </c>
      <c r="H18" s="7">
        <v>5</v>
      </c>
      <c r="I18" s="7">
        <v>1</v>
      </c>
      <c r="J18" s="7">
        <v>0.666666666666667</v>
      </c>
      <c r="K18" s="7">
        <v>0.8</v>
      </c>
      <c r="L18" s="7">
        <v>0.5</v>
      </c>
      <c r="M18" s="7">
        <v>0.5</v>
      </c>
      <c r="N18" s="7">
        <v>0.75</v>
      </c>
    </row>
    <row r="19" spans="1:14">
      <c r="A19" s="6">
        <v>6</v>
      </c>
      <c r="B19" s="7">
        <v>6</v>
      </c>
      <c r="C19" s="7">
        <v>0.825859069824219</v>
      </c>
      <c r="D19" s="7">
        <v>0.0527646541595459</v>
      </c>
      <c r="E19" s="7">
        <v>10</v>
      </c>
      <c r="F19" s="7">
        <v>5</v>
      </c>
      <c r="G19" s="7">
        <v>0</v>
      </c>
      <c r="H19" s="7">
        <v>5</v>
      </c>
      <c r="I19" s="7">
        <v>1</v>
      </c>
      <c r="J19" s="7">
        <v>0.666666666666667</v>
      </c>
      <c r="K19" s="7">
        <v>0.8</v>
      </c>
      <c r="L19" s="7">
        <v>0.5</v>
      </c>
      <c r="M19" s="7">
        <v>0.5</v>
      </c>
      <c r="N19" s="7">
        <v>0.75</v>
      </c>
    </row>
    <row r="20" spans="1:14">
      <c r="A20" s="6">
        <v>36</v>
      </c>
      <c r="B20" s="7">
        <v>36</v>
      </c>
      <c r="C20" s="7">
        <v>0.845277667045593</v>
      </c>
      <c r="D20" s="7">
        <v>0.0597842931747437</v>
      </c>
      <c r="E20" s="7">
        <v>10</v>
      </c>
      <c r="F20" s="7">
        <v>8</v>
      </c>
      <c r="G20" s="7">
        <v>0</v>
      </c>
      <c r="H20" s="7">
        <v>2</v>
      </c>
      <c r="I20" s="7">
        <v>1</v>
      </c>
      <c r="J20" s="7">
        <v>0.555555555555556</v>
      </c>
      <c r="K20" s="7">
        <v>0.714285714285714</v>
      </c>
      <c r="L20" s="7">
        <v>0.8</v>
      </c>
      <c r="M20" s="7">
        <v>0.2</v>
      </c>
      <c r="N20" s="7">
        <v>0.6</v>
      </c>
    </row>
    <row r="21" spans="1:14">
      <c r="A21" s="6">
        <v>49</v>
      </c>
      <c r="B21" s="7">
        <v>49</v>
      </c>
      <c r="C21" s="7">
        <v>0.783710598945618</v>
      </c>
      <c r="D21" s="7">
        <v>0.189907193183899</v>
      </c>
      <c r="E21" s="7">
        <v>10</v>
      </c>
      <c r="F21" s="7">
        <v>6</v>
      </c>
      <c r="G21" s="7">
        <v>0</v>
      </c>
      <c r="H21" s="7">
        <v>4</v>
      </c>
      <c r="I21" s="7">
        <v>1</v>
      </c>
      <c r="J21" s="7">
        <v>0.625</v>
      </c>
      <c r="K21" s="7">
        <v>0.769230769230769</v>
      </c>
      <c r="L21" s="7">
        <v>0.6</v>
      </c>
      <c r="M21" s="7">
        <v>0.4</v>
      </c>
      <c r="N21" s="7">
        <v>0.7</v>
      </c>
    </row>
    <row r="22" spans="1:14">
      <c r="A22" s="6">
        <v>63</v>
      </c>
      <c r="B22" s="7">
        <v>63</v>
      </c>
      <c r="C22" s="7">
        <v>0.882025837898254</v>
      </c>
      <c r="D22" s="7">
        <v>0.179218649864197</v>
      </c>
      <c r="E22" s="7">
        <v>10</v>
      </c>
      <c r="F22" s="7">
        <v>8</v>
      </c>
      <c r="G22" s="7">
        <v>0</v>
      </c>
      <c r="H22" s="7">
        <v>2</v>
      </c>
      <c r="I22" s="7">
        <v>1</v>
      </c>
      <c r="J22" s="7">
        <v>0.555555555555556</v>
      </c>
      <c r="K22" s="7">
        <v>0.714285714285714</v>
      </c>
      <c r="L22" s="7">
        <v>0.8</v>
      </c>
      <c r="M22" s="7">
        <v>0.2</v>
      </c>
      <c r="N22" s="7">
        <v>0.6</v>
      </c>
    </row>
    <row r="23" spans="3:14">
      <c r="C23" s="5">
        <f>AVERAGE(C2:C22)</f>
        <v>0.725755367960249</v>
      </c>
      <c r="D23" s="5">
        <f>AVERAGE(D2:D22)</f>
        <v>0.0759370383762178</v>
      </c>
      <c r="J23" s="5">
        <f>AVERAGE(J2:J22)</f>
        <v>0.634756534192625</v>
      </c>
      <c r="K23" s="5">
        <f>AVERAGE(K2:K22)</f>
        <v>0.775418779359666</v>
      </c>
      <c r="L23" s="5">
        <f>AVERAGE(L2:L22)</f>
        <v>0.585714285714286</v>
      </c>
      <c r="M23" s="5">
        <f>AVERAGE(M2:M22)</f>
        <v>0.414285714285714</v>
      </c>
      <c r="N23" s="5">
        <f>AVERAGE(N2:N22)</f>
        <v>0.707142857142857</v>
      </c>
    </row>
    <row r="24" spans="12:13">
      <c r="L24" s="5">
        <f>AVERAGE(L3:L23)</f>
        <v>0.589795918367347</v>
      </c>
      <c r="M24" s="5">
        <f>AVERAGE(M3:M23)</f>
        <v>0.410204081632653</v>
      </c>
    </row>
    <row r="25" spans="3:9">
      <c r="C25" s="12" t="s">
        <v>13</v>
      </c>
      <c r="D25" s="5" t="s">
        <v>14</v>
      </c>
      <c r="E25" s="5" t="s">
        <v>96</v>
      </c>
      <c r="F25" s="5" t="s">
        <v>97</v>
      </c>
      <c r="G25" s="13" t="s">
        <v>26</v>
      </c>
      <c r="H25" s="14"/>
      <c r="I25" s="14"/>
    </row>
    <row r="26" spans="3:10">
      <c r="C26" s="5" t="s">
        <v>15</v>
      </c>
      <c r="D26" s="5">
        <f>COUNTIF(C2:C22,"&lt;0.46")-COUNTIF(C2:C22,"&lt;0.385")</f>
        <v>1</v>
      </c>
      <c r="E26" s="5"/>
      <c r="G26" s="15"/>
      <c r="H26" s="14"/>
      <c r="I26" s="14"/>
      <c r="J26" s="14"/>
    </row>
    <row r="27" spans="3:10">
      <c r="C27" s="5" t="s">
        <v>16</v>
      </c>
      <c r="D27" s="5">
        <f>COUNTIF(C2:C22,"&lt;0.535")-COUNTIF(C2:C22,"&lt;0.46")</f>
        <v>4</v>
      </c>
      <c r="E27" s="5"/>
      <c r="G27" s="15">
        <v>0.04</v>
      </c>
      <c r="H27" s="14">
        <v>-20</v>
      </c>
      <c r="I27" s="14">
        <v>480</v>
      </c>
      <c r="J27" s="14">
        <v>24</v>
      </c>
    </row>
    <row r="28" s="3" customFormat="1" spans="3:10">
      <c r="C28" s="16" t="s">
        <v>17</v>
      </c>
      <c r="D28" s="16">
        <f>COUNTIF(C2:C22,"&lt;0.61")-COUNTIF(C2:C22,"&lt;0.535")</f>
        <v>1</v>
      </c>
      <c r="E28" s="16">
        <v>3</v>
      </c>
      <c r="F28" s="16">
        <v>2</v>
      </c>
      <c r="G28" s="15">
        <v>0.08</v>
      </c>
      <c r="H28" s="14">
        <v>-40</v>
      </c>
      <c r="I28" s="14">
        <v>460</v>
      </c>
      <c r="J28" s="14">
        <v>23</v>
      </c>
    </row>
    <row r="29" spans="3:10">
      <c r="C29" s="5" t="s">
        <v>18</v>
      </c>
      <c r="D29" s="5">
        <f>COUNTIF(C2:C22,"&lt;0.685")-COUNTIF(C2:C22,"&lt;0.61")</f>
        <v>0</v>
      </c>
      <c r="E29" s="5">
        <v>5</v>
      </c>
      <c r="F29" s="5">
        <v>5</v>
      </c>
      <c r="G29" s="15">
        <v>0.12</v>
      </c>
      <c r="H29" s="14">
        <v>-60</v>
      </c>
      <c r="I29" s="14">
        <v>440</v>
      </c>
      <c r="J29" s="14">
        <v>22</v>
      </c>
    </row>
    <row r="30" s="4" customFormat="1" spans="3:10">
      <c r="C30" s="17" t="s">
        <v>19</v>
      </c>
      <c r="D30" s="17">
        <f>COUNTIF(C2:C22,"&lt;0.76")-COUNTIF(C2:C22,"&lt;0.685")</f>
        <v>3</v>
      </c>
      <c r="E30" s="17">
        <v>9</v>
      </c>
      <c r="F30" s="17">
        <v>7</v>
      </c>
      <c r="G30" s="15">
        <v>0.16</v>
      </c>
      <c r="H30" s="18">
        <v>-80</v>
      </c>
      <c r="I30" s="18">
        <v>420</v>
      </c>
      <c r="J30" s="14">
        <v>21</v>
      </c>
    </row>
    <row r="31" spans="3:6">
      <c r="C31" s="5" t="s">
        <v>20</v>
      </c>
      <c r="D31" s="5">
        <f>COUNTIF(C2:C22,"&lt;0.835")-COUNTIF(C2:C22,"&lt;0.76")</f>
        <v>7</v>
      </c>
      <c r="E31" s="5">
        <v>5</v>
      </c>
      <c r="F31" s="5">
        <v>5</v>
      </c>
    </row>
    <row r="32" s="3" customFormat="1" spans="3:6">
      <c r="C32" s="16" t="s">
        <v>21</v>
      </c>
      <c r="D32" s="16">
        <f>COUNTIF(C2:C22,"&lt;0.91")-COUNTIF(C2:C22,"&lt;0.835")</f>
        <v>4</v>
      </c>
      <c r="E32" s="16">
        <v>3</v>
      </c>
      <c r="F32" s="16">
        <v>2</v>
      </c>
    </row>
    <row r="33" spans="3:5">
      <c r="C33" s="5" t="s">
        <v>22</v>
      </c>
      <c r="D33" s="5">
        <f>COUNTIF(C2:C22,"&lt;0.985")-COUNTIF(C2:C22,"&lt;0.91")</f>
        <v>0</v>
      </c>
      <c r="E33" s="5"/>
    </row>
    <row r="34" spans="3:5">
      <c r="C34" s="5" t="s">
        <v>23</v>
      </c>
      <c r="D34" s="5">
        <f>COUNTIF(C2:C22,"&lt;1.06")-COUNTIF(C2:C22,"&lt;0.985")</f>
        <v>1</v>
      </c>
      <c r="E34" s="5"/>
    </row>
    <row r="35" spans="3:5">
      <c r="C35" s="5" t="s">
        <v>24</v>
      </c>
      <c r="D35" s="5">
        <f>COUNTIF(C2:C22,"&lt;1.135")-COUNTIF(C2:C22,"&lt;1.06")</f>
        <v>0</v>
      </c>
      <c r="E35" s="5"/>
    </row>
    <row r="36" spans="3:5">
      <c r="C36" s="5" t="s">
        <v>25</v>
      </c>
      <c r="D36" s="5">
        <f>COUNTIF(C2:C22,"&lt;1.21")-COUNTIF(C2:C22,"&lt;1.135")</f>
        <v>0</v>
      </c>
      <c r="E36" s="5"/>
    </row>
    <row r="37" spans="7:8">
      <c r="G37" s="5">
        <v>0.57</v>
      </c>
      <c r="H37" s="5">
        <v>0.041</v>
      </c>
    </row>
    <row r="38" spans="7:8">
      <c r="G38" s="5">
        <v>0.725</v>
      </c>
      <c r="H38" s="5">
        <v>0.076</v>
      </c>
    </row>
    <row r="39" spans="7:8">
      <c r="G39" s="5">
        <v>0.801</v>
      </c>
      <c r="H39" s="5">
        <v>0.094</v>
      </c>
    </row>
  </sheetData>
  <pageMargins left="0.75" right="0.75" top="1" bottom="1" header="0.5" footer="0.5"/>
  <headerFooter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2"/>
  <sheetViews>
    <sheetView topLeftCell="A13" workbookViewId="0">
      <selection activeCell="A21" sqref="$A21:$XFD21"/>
    </sheetView>
  </sheetViews>
  <sheetFormatPr defaultColWidth="9" defaultRowHeight="13.5"/>
  <cols>
    <col min="3" max="4" width="20.625" customWidth="1"/>
    <col min="11" max="11" width="12.625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="2" customFormat="1" spans="1:14">
      <c r="A2" s="10">
        <v>70</v>
      </c>
      <c r="B2" s="11">
        <v>70</v>
      </c>
      <c r="C2" s="11">
        <v>0.448178768157959</v>
      </c>
      <c r="D2" s="11">
        <v>0.033928632736206</v>
      </c>
      <c r="E2" s="11">
        <v>10</v>
      </c>
      <c r="F2" s="11">
        <v>5</v>
      </c>
      <c r="G2" s="11">
        <v>0</v>
      </c>
      <c r="H2" s="11">
        <v>5</v>
      </c>
      <c r="I2" s="11">
        <v>1</v>
      </c>
      <c r="J2" s="11">
        <v>0.666666666666667</v>
      </c>
      <c r="K2" s="11">
        <v>0.8</v>
      </c>
      <c r="L2" s="11">
        <v>0.5</v>
      </c>
      <c r="M2" s="11">
        <v>0.5</v>
      </c>
      <c r="N2" s="11">
        <v>0.75</v>
      </c>
    </row>
    <row r="3" spans="1:14">
      <c r="A3" s="6">
        <v>8</v>
      </c>
      <c r="B3" s="7">
        <v>8</v>
      </c>
      <c r="C3" s="7">
        <v>0.465441465377808</v>
      </c>
      <c r="D3" s="7">
        <v>0.0322824716567993</v>
      </c>
      <c r="E3" s="7">
        <v>10</v>
      </c>
      <c r="F3" s="7">
        <v>6</v>
      </c>
      <c r="G3" s="7">
        <v>0</v>
      </c>
      <c r="H3" s="7">
        <v>4</v>
      </c>
      <c r="I3" s="7">
        <v>1</v>
      </c>
      <c r="J3" s="7">
        <v>0.625</v>
      </c>
      <c r="K3" s="7">
        <v>0.769230769230769</v>
      </c>
      <c r="L3" s="7">
        <v>0.6</v>
      </c>
      <c r="M3" s="7">
        <v>0.4</v>
      </c>
      <c r="N3" s="7">
        <v>0.7</v>
      </c>
    </row>
    <row r="4" spans="1:14">
      <c r="A4" s="6">
        <v>24</v>
      </c>
      <c r="B4" s="7">
        <v>24</v>
      </c>
      <c r="C4" s="7">
        <v>0.466872215270996</v>
      </c>
      <c r="D4" s="7">
        <v>0.0282845497131348</v>
      </c>
      <c r="E4" s="7">
        <v>10</v>
      </c>
      <c r="F4" s="7">
        <v>8</v>
      </c>
      <c r="G4" s="7">
        <v>0</v>
      </c>
      <c r="H4" s="7">
        <v>2</v>
      </c>
      <c r="I4" s="7">
        <v>1</v>
      </c>
      <c r="J4" s="7">
        <v>0.555555555555556</v>
      </c>
      <c r="K4" s="7">
        <v>0.714285714285714</v>
      </c>
      <c r="L4" s="7">
        <v>0.8</v>
      </c>
      <c r="M4" s="7">
        <v>0.2</v>
      </c>
      <c r="N4" s="7">
        <v>0.6</v>
      </c>
    </row>
    <row r="5" spans="1:14">
      <c r="A5" s="6">
        <v>55</v>
      </c>
      <c r="B5" s="7">
        <v>55</v>
      </c>
      <c r="C5" s="7">
        <v>0.471357107162476</v>
      </c>
      <c r="D5" s="7">
        <v>0.00975704193115234</v>
      </c>
      <c r="E5" s="7">
        <v>10</v>
      </c>
      <c r="F5" s="7">
        <v>5</v>
      </c>
      <c r="G5" s="7">
        <v>0</v>
      </c>
      <c r="H5" s="7">
        <v>5</v>
      </c>
      <c r="I5" s="7">
        <v>1</v>
      </c>
      <c r="J5" s="7">
        <v>0.666666666666667</v>
      </c>
      <c r="K5" s="7">
        <v>0.8</v>
      </c>
      <c r="L5" s="7">
        <v>0.5</v>
      </c>
      <c r="M5" s="7">
        <v>0.5</v>
      </c>
      <c r="N5" s="7">
        <v>0.75</v>
      </c>
    </row>
    <row r="6" s="1" customFormat="1" spans="1:14">
      <c r="A6" s="8">
        <v>59</v>
      </c>
      <c r="B6" s="9">
        <v>59</v>
      </c>
      <c r="C6" s="9">
        <v>0.475740194320679</v>
      </c>
      <c r="D6" s="9">
        <v>0.0055694580078125</v>
      </c>
      <c r="E6" s="9">
        <v>10</v>
      </c>
      <c r="F6" s="9">
        <v>6</v>
      </c>
      <c r="G6" s="9">
        <v>0</v>
      </c>
      <c r="H6" s="9">
        <v>4</v>
      </c>
      <c r="I6" s="9">
        <v>1</v>
      </c>
      <c r="J6" s="9">
        <v>0.625</v>
      </c>
      <c r="K6" s="9">
        <v>0.769230769230769</v>
      </c>
      <c r="L6" s="9">
        <v>0.6</v>
      </c>
      <c r="M6" s="9">
        <v>0.4</v>
      </c>
      <c r="N6" s="9">
        <v>0.7</v>
      </c>
    </row>
    <row r="7" spans="1:14">
      <c r="A7" s="6">
        <v>84</v>
      </c>
      <c r="B7" s="7">
        <v>84</v>
      </c>
      <c r="C7" s="7">
        <v>0.710006833076477</v>
      </c>
      <c r="D7" s="7">
        <v>0.00908374786376953</v>
      </c>
      <c r="E7" s="7">
        <v>10</v>
      </c>
      <c r="F7" s="7">
        <v>5</v>
      </c>
      <c r="G7" s="7">
        <v>0</v>
      </c>
      <c r="H7" s="7">
        <v>5</v>
      </c>
      <c r="I7" s="7">
        <v>1</v>
      </c>
      <c r="J7" s="7">
        <v>0.666666666666667</v>
      </c>
      <c r="K7" s="7">
        <v>0.8</v>
      </c>
      <c r="L7" s="7">
        <v>0.5</v>
      </c>
      <c r="M7" s="7">
        <v>0.5</v>
      </c>
      <c r="N7" s="7">
        <v>0.75</v>
      </c>
    </row>
    <row r="8" spans="1:14">
      <c r="A8" s="6">
        <v>42</v>
      </c>
      <c r="B8" s="7">
        <v>42</v>
      </c>
      <c r="C8" s="7">
        <v>0.711386680603027</v>
      </c>
      <c r="D8" s="7">
        <v>0.0427869558334351</v>
      </c>
      <c r="E8" s="7">
        <v>10</v>
      </c>
      <c r="F8" s="7">
        <v>7</v>
      </c>
      <c r="G8" s="7">
        <v>0</v>
      </c>
      <c r="H8" s="7">
        <v>3</v>
      </c>
      <c r="I8" s="7">
        <v>1</v>
      </c>
      <c r="J8" s="7">
        <v>0.588235294117647</v>
      </c>
      <c r="K8" s="7">
        <v>0.740740740740741</v>
      </c>
      <c r="L8" s="7">
        <v>0.7</v>
      </c>
      <c r="M8" s="7">
        <v>0.3</v>
      </c>
      <c r="N8" s="7">
        <v>0.65</v>
      </c>
    </row>
    <row r="9" spans="1:14">
      <c r="A9" s="6">
        <v>14</v>
      </c>
      <c r="B9" s="7">
        <v>14</v>
      </c>
      <c r="C9" s="7">
        <v>0.890965580940247</v>
      </c>
      <c r="D9" s="7">
        <v>0.157147407531738</v>
      </c>
      <c r="E9" s="7">
        <v>10</v>
      </c>
      <c r="F9" s="7">
        <v>5</v>
      </c>
      <c r="G9" s="7">
        <v>0</v>
      </c>
      <c r="H9" s="7">
        <v>5</v>
      </c>
      <c r="I9" s="7">
        <v>1</v>
      </c>
      <c r="J9" s="7">
        <v>0.666666666666667</v>
      </c>
      <c r="K9" s="7">
        <v>0.8</v>
      </c>
      <c r="L9" s="7">
        <v>0.5</v>
      </c>
      <c r="M9" s="7">
        <v>0.5</v>
      </c>
      <c r="N9" s="7">
        <v>0.75</v>
      </c>
    </row>
    <row r="10" spans="1:14">
      <c r="A10" s="6">
        <v>86</v>
      </c>
      <c r="B10" s="7">
        <v>86</v>
      </c>
      <c r="C10" s="7">
        <v>0.676200747489929</v>
      </c>
      <c r="D10" s="7">
        <v>0.147956132888794</v>
      </c>
      <c r="E10" s="7">
        <v>10</v>
      </c>
      <c r="F10" s="7">
        <v>6</v>
      </c>
      <c r="G10" s="7">
        <v>0</v>
      </c>
      <c r="H10" s="7">
        <v>4</v>
      </c>
      <c r="I10" s="7">
        <v>1</v>
      </c>
      <c r="J10" s="7">
        <v>0.625</v>
      </c>
      <c r="K10" s="7">
        <v>0.769230769230769</v>
      </c>
      <c r="L10" s="7">
        <v>0.6</v>
      </c>
      <c r="M10" s="7">
        <v>0.4</v>
      </c>
      <c r="N10" s="7">
        <v>0.7</v>
      </c>
    </row>
    <row r="11" spans="1:14">
      <c r="A11" s="6">
        <v>51</v>
      </c>
      <c r="B11" s="7">
        <v>51</v>
      </c>
      <c r="C11" s="7">
        <v>0.744209051132202</v>
      </c>
      <c r="D11" s="7">
        <v>0.144469022750854</v>
      </c>
      <c r="E11" s="7">
        <v>10</v>
      </c>
      <c r="F11" s="7">
        <v>6</v>
      </c>
      <c r="G11" s="7">
        <v>0</v>
      </c>
      <c r="H11" s="7">
        <v>4</v>
      </c>
      <c r="I11" s="7">
        <v>1</v>
      </c>
      <c r="J11" s="7">
        <v>0.625</v>
      </c>
      <c r="K11" s="7">
        <v>0.769230769230769</v>
      </c>
      <c r="L11" s="7">
        <v>0.6</v>
      </c>
      <c r="M11" s="7">
        <v>0.4</v>
      </c>
      <c r="N11" s="7">
        <v>0.7</v>
      </c>
    </row>
    <row r="12" s="2" customFormat="1" spans="1:14">
      <c r="A12" s="10">
        <v>5</v>
      </c>
      <c r="B12" s="11">
        <v>5</v>
      </c>
      <c r="C12" s="11">
        <v>0.759477138519287</v>
      </c>
      <c r="D12" s="11">
        <v>0.0228502750396729</v>
      </c>
      <c r="E12" s="11">
        <v>10</v>
      </c>
      <c r="F12" s="11">
        <v>6</v>
      </c>
      <c r="G12" s="11">
        <v>0</v>
      </c>
      <c r="H12" s="11">
        <v>4</v>
      </c>
      <c r="I12" s="11">
        <v>1</v>
      </c>
      <c r="J12" s="11">
        <v>0.625</v>
      </c>
      <c r="K12" s="11">
        <v>0.769230769230769</v>
      </c>
      <c r="L12" s="11">
        <v>0.6</v>
      </c>
      <c r="M12" s="11">
        <v>0.4</v>
      </c>
      <c r="N12" s="11">
        <v>0.7</v>
      </c>
    </row>
    <row r="13" spans="1:14">
      <c r="A13" s="6">
        <v>44</v>
      </c>
      <c r="B13" s="7">
        <v>44</v>
      </c>
      <c r="C13" s="7">
        <v>0.579375267028809</v>
      </c>
      <c r="D13" s="7">
        <v>0.00989007949829102</v>
      </c>
      <c r="E13" s="7">
        <v>10</v>
      </c>
      <c r="F13" s="7">
        <v>6</v>
      </c>
      <c r="G13" s="7">
        <v>0</v>
      </c>
      <c r="H13" s="7">
        <v>4</v>
      </c>
      <c r="I13" s="7">
        <v>1</v>
      </c>
      <c r="J13" s="7">
        <v>0.625</v>
      </c>
      <c r="K13" s="7">
        <v>0.769230769230769</v>
      </c>
      <c r="L13" s="7">
        <v>0.6</v>
      </c>
      <c r="M13" s="7">
        <v>0.4</v>
      </c>
      <c r="N13" s="7">
        <v>0.7</v>
      </c>
    </row>
    <row r="14" s="2" customFormat="1" spans="1:14">
      <c r="A14" s="10">
        <v>56</v>
      </c>
      <c r="B14" s="11">
        <v>56</v>
      </c>
      <c r="C14" s="11">
        <v>1.05602169036865</v>
      </c>
      <c r="D14" s="11">
        <v>0.236287951469421</v>
      </c>
      <c r="E14" s="11">
        <v>10</v>
      </c>
      <c r="F14" s="11">
        <v>6</v>
      </c>
      <c r="G14" s="11">
        <v>0</v>
      </c>
      <c r="H14" s="11">
        <v>4</v>
      </c>
      <c r="I14" s="11">
        <v>1</v>
      </c>
      <c r="J14" s="11">
        <v>0.625</v>
      </c>
      <c r="K14" s="11">
        <v>0.769230769230769</v>
      </c>
      <c r="L14" s="11">
        <v>0.6</v>
      </c>
      <c r="M14" s="11">
        <v>0.4</v>
      </c>
      <c r="N14" s="11">
        <v>0.7</v>
      </c>
    </row>
    <row r="15" spans="1:14">
      <c r="A15" s="6">
        <v>52</v>
      </c>
      <c r="B15" s="7">
        <v>52</v>
      </c>
      <c r="C15" s="7">
        <v>0.76999843120575</v>
      </c>
      <c r="D15" s="7">
        <v>0.212963461875915</v>
      </c>
      <c r="E15" s="7">
        <v>10</v>
      </c>
      <c r="F15" s="7">
        <v>6</v>
      </c>
      <c r="G15" s="7">
        <v>0</v>
      </c>
      <c r="H15" s="7">
        <v>4</v>
      </c>
      <c r="I15" s="7">
        <v>1</v>
      </c>
      <c r="J15" s="7">
        <v>0.625</v>
      </c>
      <c r="K15" s="7">
        <v>0.769230769230769</v>
      </c>
      <c r="L15" s="7">
        <v>0.6</v>
      </c>
      <c r="M15" s="7">
        <v>0.4</v>
      </c>
      <c r="N15" s="7">
        <v>0.7</v>
      </c>
    </row>
    <row r="16" spans="1:14">
      <c r="A16" s="6">
        <v>81</v>
      </c>
      <c r="B16" s="7">
        <v>81</v>
      </c>
      <c r="C16" s="7">
        <v>0.777614712715149</v>
      </c>
      <c r="D16" s="7">
        <v>0.0385898351669312</v>
      </c>
      <c r="E16" s="7">
        <v>10</v>
      </c>
      <c r="F16" s="7">
        <v>4</v>
      </c>
      <c r="G16" s="7">
        <v>0</v>
      </c>
      <c r="H16" s="7">
        <v>6</v>
      </c>
      <c r="I16" s="7">
        <v>1</v>
      </c>
      <c r="J16" s="7">
        <v>0.714285714285714</v>
      </c>
      <c r="K16" s="7">
        <v>0.833333333333333</v>
      </c>
      <c r="L16" s="7">
        <v>0.4</v>
      </c>
      <c r="M16" s="7">
        <v>0.6</v>
      </c>
      <c r="N16" s="7">
        <v>0.8</v>
      </c>
    </row>
    <row r="17" spans="1:14">
      <c r="A17" s="6">
        <v>2</v>
      </c>
      <c r="B17" s="7">
        <v>2</v>
      </c>
      <c r="C17" s="7">
        <v>0.782570600509644</v>
      </c>
      <c r="D17" s="7">
        <v>0.0511977672576904</v>
      </c>
      <c r="E17" s="7">
        <v>10</v>
      </c>
      <c r="F17" s="7">
        <v>8</v>
      </c>
      <c r="G17" s="7">
        <v>0</v>
      </c>
      <c r="H17" s="7">
        <v>2</v>
      </c>
      <c r="I17" s="7">
        <v>1</v>
      </c>
      <c r="J17" s="7">
        <v>0.555555555555556</v>
      </c>
      <c r="K17" s="7">
        <v>0.714285714285714</v>
      </c>
      <c r="L17" s="7">
        <v>0.8</v>
      </c>
      <c r="M17" s="7">
        <v>0.2</v>
      </c>
      <c r="N17" s="7">
        <v>0.6</v>
      </c>
    </row>
    <row r="18" spans="1:14">
      <c r="A18" s="6">
        <v>40</v>
      </c>
      <c r="B18" s="7">
        <v>40</v>
      </c>
      <c r="C18" s="7">
        <v>0.792062044143677</v>
      </c>
      <c r="D18" s="7">
        <v>0.0185079574584961</v>
      </c>
      <c r="E18" s="7">
        <v>10</v>
      </c>
      <c r="F18" s="7">
        <v>5</v>
      </c>
      <c r="G18" s="7">
        <v>0</v>
      </c>
      <c r="H18" s="7">
        <v>5</v>
      </c>
      <c r="I18" s="7">
        <v>1</v>
      </c>
      <c r="J18" s="7">
        <v>0.666666666666667</v>
      </c>
      <c r="K18" s="7">
        <v>0.8</v>
      </c>
      <c r="L18" s="7">
        <v>0.5</v>
      </c>
      <c r="M18" s="7">
        <v>0.5</v>
      </c>
      <c r="N18" s="7">
        <v>0.75</v>
      </c>
    </row>
    <row r="19" s="2" customFormat="1" spans="1:14">
      <c r="A19" s="10">
        <v>80</v>
      </c>
      <c r="B19" s="11">
        <v>80</v>
      </c>
      <c r="C19" s="11">
        <v>0.909982204437256</v>
      </c>
      <c r="D19" s="11">
        <v>0.198383212089539</v>
      </c>
      <c r="E19" s="11">
        <v>10</v>
      </c>
      <c r="F19" s="11">
        <v>9</v>
      </c>
      <c r="G19" s="11">
        <v>0</v>
      </c>
      <c r="H19" s="11">
        <v>1</v>
      </c>
      <c r="I19" s="11">
        <v>1</v>
      </c>
      <c r="J19" s="11">
        <v>0.526315789473684</v>
      </c>
      <c r="K19" s="11">
        <v>0.689655172413793</v>
      </c>
      <c r="L19" s="11">
        <v>0.9</v>
      </c>
      <c r="M19" s="11">
        <v>0.1</v>
      </c>
      <c r="N19" s="11">
        <v>0.55</v>
      </c>
    </row>
    <row r="20" spans="1:14">
      <c r="A20" s="6">
        <v>90</v>
      </c>
      <c r="B20" s="7">
        <v>90</v>
      </c>
      <c r="C20" s="7">
        <v>0.805208325386047</v>
      </c>
      <c r="D20" s="7">
        <v>0.158805131912231</v>
      </c>
      <c r="E20" s="7">
        <v>9</v>
      </c>
      <c r="F20" s="7">
        <v>7</v>
      </c>
      <c r="G20" s="7">
        <v>1</v>
      </c>
      <c r="H20" s="7">
        <v>3</v>
      </c>
      <c r="I20" s="7">
        <v>0.9</v>
      </c>
      <c r="J20" s="7">
        <v>0.5625</v>
      </c>
      <c r="K20" s="7">
        <v>0.692307692307692</v>
      </c>
      <c r="L20" s="7">
        <v>0.7</v>
      </c>
      <c r="M20" s="7">
        <v>0.2</v>
      </c>
      <c r="N20" s="7">
        <v>0.6</v>
      </c>
    </row>
    <row r="21" spans="1:14">
      <c r="A21" s="6">
        <v>26</v>
      </c>
      <c r="B21" s="7">
        <v>26</v>
      </c>
      <c r="C21" s="7">
        <v>0.814105629920959</v>
      </c>
      <c r="D21" s="7">
        <v>0.123190999031067</v>
      </c>
      <c r="E21" s="7">
        <v>10</v>
      </c>
      <c r="F21" s="7">
        <v>9</v>
      </c>
      <c r="G21" s="7">
        <v>0</v>
      </c>
      <c r="H21" s="7">
        <v>1</v>
      </c>
      <c r="I21" s="7">
        <v>1</v>
      </c>
      <c r="J21" s="7">
        <v>0.526315789473684</v>
      </c>
      <c r="K21" s="7">
        <v>0.689655172413793</v>
      </c>
      <c r="L21" s="7">
        <v>0.9</v>
      </c>
      <c r="M21" s="7">
        <v>0.1</v>
      </c>
      <c r="N21" s="7">
        <v>0.55</v>
      </c>
    </row>
    <row r="22" spans="1:14">
      <c r="A22" s="6">
        <v>76</v>
      </c>
      <c r="B22" s="7">
        <v>76</v>
      </c>
      <c r="C22" s="7">
        <v>0.827271580696106</v>
      </c>
      <c r="D22" s="7">
        <v>0.122797250747681</v>
      </c>
      <c r="E22" s="7">
        <v>10</v>
      </c>
      <c r="F22" s="7">
        <v>5</v>
      </c>
      <c r="G22" s="7">
        <v>0</v>
      </c>
      <c r="H22" s="7">
        <v>5</v>
      </c>
      <c r="I22" s="7">
        <v>1</v>
      </c>
      <c r="J22" s="7">
        <v>0.666666666666667</v>
      </c>
      <c r="K22" s="7">
        <v>0.8</v>
      </c>
      <c r="L22" s="7">
        <v>0.5</v>
      </c>
      <c r="M22" s="7">
        <v>0.5</v>
      </c>
      <c r="N22" s="7">
        <v>0.75</v>
      </c>
    </row>
    <row r="23" spans="1:14">
      <c r="A23" s="6">
        <v>36</v>
      </c>
      <c r="B23" s="7">
        <v>36</v>
      </c>
      <c r="C23" s="7">
        <v>0.845277667045593</v>
      </c>
      <c r="D23" s="7">
        <v>0.0597842931747437</v>
      </c>
      <c r="E23" s="7">
        <v>10</v>
      </c>
      <c r="F23" s="7">
        <v>8</v>
      </c>
      <c r="G23" s="7">
        <v>0</v>
      </c>
      <c r="H23" s="7">
        <v>2</v>
      </c>
      <c r="I23" s="7">
        <v>1</v>
      </c>
      <c r="J23" s="7">
        <v>0.555555555555556</v>
      </c>
      <c r="K23" s="7">
        <v>0.714285714285714</v>
      </c>
      <c r="L23" s="7">
        <v>0.8</v>
      </c>
      <c r="M23" s="7">
        <v>0.2</v>
      </c>
      <c r="N23" s="7">
        <v>0.6</v>
      </c>
    </row>
    <row r="24" spans="1:14">
      <c r="A24" s="6">
        <v>49</v>
      </c>
      <c r="B24" s="7">
        <v>49</v>
      </c>
      <c r="C24" s="7">
        <v>0.783710598945618</v>
      </c>
      <c r="D24" s="7">
        <v>0.189907193183899</v>
      </c>
      <c r="E24" s="7">
        <v>10</v>
      </c>
      <c r="F24" s="7">
        <v>6</v>
      </c>
      <c r="G24" s="7">
        <v>0</v>
      </c>
      <c r="H24" s="7">
        <v>4</v>
      </c>
      <c r="I24" s="7">
        <v>1</v>
      </c>
      <c r="J24" s="7">
        <v>0.625</v>
      </c>
      <c r="K24" s="7">
        <v>0.769230769230769</v>
      </c>
      <c r="L24" s="7">
        <v>0.6</v>
      </c>
      <c r="M24" s="7">
        <v>0.4</v>
      </c>
      <c r="N24" s="7">
        <v>0.7</v>
      </c>
    </row>
    <row r="25" spans="1:14">
      <c r="A25" s="6">
        <v>63</v>
      </c>
      <c r="B25" s="7">
        <v>63</v>
      </c>
      <c r="C25" s="7">
        <v>0.882025837898254</v>
      </c>
      <c r="D25" s="7">
        <v>0.179218649864197</v>
      </c>
      <c r="E25" s="7">
        <v>10</v>
      </c>
      <c r="F25" s="7">
        <v>8</v>
      </c>
      <c r="G25" s="7">
        <v>0</v>
      </c>
      <c r="H25" s="7">
        <v>2</v>
      </c>
      <c r="I25" s="7">
        <v>1</v>
      </c>
      <c r="J25" s="7">
        <v>0.555555555555556</v>
      </c>
      <c r="K25" s="7">
        <v>0.714285714285714</v>
      </c>
      <c r="L25" s="7">
        <v>0.8</v>
      </c>
      <c r="M25" s="7">
        <v>0.2</v>
      </c>
      <c r="N25" s="7">
        <v>0.6</v>
      </c>
    </row>
    <row r="26" spans="3:14">
      <c r="C26" s="5">
        <f>AVERAGE(C2:C25)</f>
        <v>0.726877515514692</v>
      </c>
      <c r="D26" s="5">
        <f>AVERAGE(D2:D25)</f>
        <v>0.0930683116118113</v>
      </c>
      <c r="J26" s="5">
        <f>AVERAGE(J2:J25)</f>
        <v>0.61520311706554</v>
      </c>
      <c r="K26" s="5">
        <f>AVERAGE(K2:K25)</f>
        <v>0.759412995476214</v>
      </c>
      <c r="L26" s="5">
        <f>AVERAGE(L2:L25)</f>
        <v>0.633333333333333</v>
      </c>
      <c r="M26" s="5">
        <f>AVERAGE(M2:M25)</f>
        <v>0.3625</v>
      </c>
      <c r="N26" s="5">
        <f>AVERAGE(N2:N25)</f>
        <v>0.68125</v>
      </c>
    </row>
    <row r="27" spans="12:13">
      <c r="L27" s="5">
        <f>AVERAGE(L3:L26)</f>
        <v>0.638888888888889</v>
      </c>
      <c r="M27" s="5">
        <f>AVERAGE(M3:M26)</f>
        <v>0.356770833333333</v>
      </c>
    </row>
    <row r="28" spans="3:9">
      <c r="C28" s="12" t="s">
        <v>13</v>
      </c>
      <c r="D28" s="5" t="s">
        <v>14</v>
      </c>
      <c r="E28" s="5" t="s">
        <v>96</v>
      </c>
      <c r="F28" s="5" t="s">
        <v>97</v>
      </c>
      <c r="G28" s="13" t="s">
        <v>26</v>
      </c>
      <c r="H28" s="14"/>
      <c r="I28" s="14"/>
    </row>
    <row r="29" spans="3:10">
      <c r="C29" s="5" t="s">
        <v>15</v>
      </c>
      <c r="D29" s="5">
        <f>COUNTIF(C2:C25,"&lt;0.46")-COUNTIF(C2:C25,"&lt;0.385")</f>
        <v>1</v>
      </c>
      <c r="E29" s="5"/>
      <c r="G29" s="15"/>
      <c r="H29" s="14"/>
      <c r="I29" s="14"/>
      <c r="J29" s="14"/>
    </row>
    <row r="30" spans="3:10">
      <c r="C30" s="5" t="s">
        <v>16</v>
      </c>
      <c r="D30" s="5">
        <f>COUNTIF(C2:C25,"&lt;0.535")-COUNTIF(C2:C25,"&lt;0.46")</f>
        <v>4</v>
      </c>
      <c r="E30" s="5"/>
      <c r="G30" s="15">
        <v>0.04</v>
      </c>
      <c r="H30" s="14">
        <v>-20</v>
      </c>
      <c r="I30" s="14">
        <v>480</v>
      </c>
      <c r="J30" s="14">
        <v>24</v>
      </c>
    </row>
    <row r="31" s="3" customFormat="1" spans="3:10">
      <c r="C31" s="16" t="s">
        <v>17</v>
      </c>
      <c r="D31" s="16">
        <f>COUNTIF(C2:C25,"&lt;0.61")-COUNTIF(C2:C25,"&lt;0.535")</f>
        <v>1</v>
      </c>
      <c r="E31" s="16">
        <v>3</v>
      </c>
      <c r="F31" s="16">
        <v>2</v>
      </c>
      <c r="G31" s="15">
        <v>0.08</v>
      </c>
      <c r="H31" s="14">
        <v>-40</v>
      </c>
      <c r="I31" s="14">
        <v>460</v>
      </c>
      <c r="J31" s="14">
        <v>23</v>
      </c>
    </row>
    <row r="32" spans="3:10">
      <c r="C32" s="5" t="s">
        <v>18</v>
      </c>
      <c r="D32" s="5">
        <f>COUNTIF(C2:C25,"&lt;0.685")-COUNTIF(C2:C25,"&lt;0.61")</f>
        <v>1</v>
      </c>
      <c r="E32" s="5">
        <v>5</v>
      </c>
      <c r="F32" s="5">
        <v>5</v>
      </c>
      <c r="G32" s="15">
        <v>0.12</v>
      </c>
      <c r="H32" s="14">
        <v>-60</v>
      </c>
      <c r="I32" s="14">
        <v>440</v>
      </c>
      <c r="J32" s="14">
        <v>22</v>
      </c>
    </row>
    <row r="33" s="4" customFormat="1" spans="3:10">
      <c r="C33" s="17" t="s">
        <v>19</v>
      </c>
      <c r="D33" s="17">
        <f>COUNTIF(C2:C25,"&lt;0.76")-COUNTIF(C2:C25,"&lt;0.685")</f>
        <v>4</v>
      </c>
      <c r="E33" s="17">
        <v>9</v>
      </c>
      <c r="F33" s="17">
        <v>7</v>
      </c>
      <c r="G33" s="15">
        <v>0.16</v>
      </c>
      <c r="H33" s="18">
        <v>-80</v>
      </c>
      <c r="I33" s="18">
        <v>420</v>
      </c>
      <c r="J33" s="14">
        <v>21</v>
      </c>
    </row>
    <row r="34" spans="3:6">
      <c r="C34" s="5" t="s">
        <v>20</v>
      </c>
      <c r="D34" s="5">
        <f>COUNTIF(C2:C25,"&lt;0.835")-COUNTIF(C2:C25,"&lt;0.76")</f>
        <v>8</v>
      </c>
      <c r="E34" s="5">
        <v>5</v>
      </c>
      <c r="F34" s="5">
        <v>5</v>
      </c>
    </row>
    <row r="35" s="3" customFormat="1" spans="3:6">
      <c r="C35" s="16" t="s">
        <v>21</v>
      </c>
      <c r="D35" s="16">
        <f>COUNTIF(C2:C25,"&lt;0.91")-COUNTIF(C2:C25,"&lt;0.835")</f>
        <v>4</v>
      </c>
      <c r="E35" s="16">
        <v>3</v>
      </c>
      <c r="F35" s="16">
        <v>2</v>
      </c>
    </row>
    <row r="36" spans="3:5">
      <c r="C36" s="5" t="s">
        <v>22</v>
      </c>
      <c r="D36" s="5">
        <f>COUNTIF(C2:C25,"&lt;0.985")-COUNTIF(C2:C25,"&lt;0.91")</f>
        <v>0</v>
      </c>
      <c r="E36" s="5"/>
    </row>
    <row r="37" spans="3:5">
      <c r="C37" s="5" t="s">
        <v>23</v>
      </c>
      <c r="D37" s="5">
        <f>COUNTIF(C2:C25,"&lt;1.06")-COUNTIF(C2:C25,"&lt;0.985")</f>
        <v>1</v>
      </c>
      <c r="E37" s="5"/>
    </row>
    <row r="38" spans="3:5">
      <c r="C38" s="5" t="s">
        <v>24</v>
      </c>
      <c r="D38" s="5">
        <f>COUNTIF(C2:C25,"&lt;1.135")-COUNTIF(C2:C25,"&lt;1.06")</f>
        <v>0</v>
      </c>
      <c r="E38" s="5"/>
    </row>
    <row r="39" spans="3:5">
      <c r="C39" s="5" t="s">
        <v>25</v>
      </c>
      <c r="D39" s="5">
        <f>COUNTIF(C2:C25,"&lt;1.21")-COUNTIF(C2:C25,"&lt;1.135")</f>
        <v>0</v>
      </c>
      <c r="E39" s="5"/>
    </row>
    <row r="40" spans="7:8">
      <c r="G40" s="5">
        <v>0.57</v>
      </c>
      <c r="H40" s="5">
        <v>0.041</v>
      </c>
    </row>
    <row r="41" spans="7:8">
      <c r="G41" s="5">
        <v>0.725</v>
      </c>
      <c r="H41" s="5">
        <v>0.076</v>
      </c>
    </row>
    <row r="42" spans="7:8">
      <c r="G42" s="5">
        <v>0.801</v>
      </c>
      <c r="H42" s="5">
        <v>0.094</v>
      </c>
    </row>
  </sheetData>
  <pageMargins left="0.75" right="0.75" top="1" bottom="1" header="0.5" footer="0.5"/>
  <headerFooter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1"/>
  <sheetViews>
    <sheetView topLeftCell="A13" workbookViewId="0">
      <selection activeCell="A21" sqref="$A21:$XFD21"/>
    </sheetView>
  </sheetViews>
  <sheetFormatPr defaultColWidth="9" defaultRowHeight="13.5"/>
  <cols>
    <col min="3" max="4" width="17.125" customWidth="1"/>
    <col min="10" max="11" width="12.625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="2" customFormat="1" spans="1:14">
      <c r="A2" s="10">
        <v>70</v>
      </c>
      <c r="B2" s="11">
        <v>70</v>
      </c>
      <c r="C2" s="11">
        <v>0.448178768157959</v>
      </c>
      <c r="D2" s="11">
        <v>0.033928632736206</v>
      </c>
      <c r="E2" s="11">
        <v>10</v>
      </c>
      <c r="F2" s="11">
        <v>5</v>
      </c>
      <c r="G2" s="11">
        <v>0</v>
      </c>
      <c r="H2" s="11">
        <v>5</v>
      </c>
      <c r="I2" s="11">
        <v>1</v>
      </c>
      <c r="J2" s="11">
        <v>0.666666666666667</v>
      </c>
      <c r="K2" s="11">
        <v>0.8</v>
      </c>
      <c r="L2" s="11">
        <v>0.5</v>
      </c>
      <c r="M2" s="11">
        <v>0.5</v>
      </c>
      <c r="N2" s="11">
        <v>0.75</v>
      </c>
    </row>
    <row r="3" spans="1:14">
      <c r="A3" s="6">
        <v>8</v>
      </c>
      <c r="B3" s="7">
        <v>8</v>
      </c>
      <c r="C3" s="7">
        <v>0.465441465377808</v>
      </c>
      <c r="D3" s="7">
        <v>0.0322824716567993</v>
      </c>
      <c r="E3" s="7">
        <v>10</v>
      </c>
      <c r="F3" s="7">
        <v>6</v>
      </c>
      <c r="G3" s="7">
        <v>0</v>
      </c>
      <c r="H3" s="7">
        <v>4</v>
      </c>
      <c r="I3" s="7">
        <v>1</v>
      </c>
      <c r="J3" s="7">
        <v>0.625</v>
      </c>
      <c r="K3" s="7">
        <v>0.769230769230769</v>
      </c>
      <c r="L3" s="7">
        <v>0.6</v>
      </c>
      <c r="M3" s="7">
        <v>0.4</v>
      </c>
      <c r="N3" s="7">
        <v>0.7</v>
      </c>
    </row>
    <row r="4" spans="1:14">
      <c r="A4" s="6">
        <v>24</v>
      </c>
      <c r="B4" s="7">
        <v>24</v>
      </c>
      <c r="C4" s="7">
        <v>0.466872215270996</v>
      </c>
      <c r="D4" s="7">
        <v>0.0282845497131348</v>
      </c>
      <c r="E4" s="7">
        <v>10</v>
      </c>
      <c r="F4" s="7">
        <v>8</v>
      </c>
      <c r="G4" s="7">
        <v>0</v>
      </c>
      <c r="H4" s="7">
        <v>2</v>
      </c>
      <c r="I4" s="7">
        <v>1</v>
      </c>
      <c r="J4" s="7">
        <v>0.555555555555556</v>
      </c>
      <c r="K4" s="7">
        <v>0.714285714285714</v>
      </c>
      <c r="L4" s="7">
        <v>0.8</v>
      </c>
      <c r="M4" s="7">
        <v>0.2</v>
      </c>
      <c r="N4" s="7">
        <v>0.6</v>
      </c>
    </row>
    <row r="5" spans="1:14">
      <c r="A5" s="6">
        <v>55</v>
      </c>
      <c r="B5" s="7">
        <v>55</v>
      </c>
      <c r="C5" s="7">
        <v>0.471357107162476</v>
      </c>
      <c r="D5" s="7">
        <v>0.00975704193115234</v>
      </c>
      <c r="E5" s="7">
        <v>10</v>
      </c>
      <c r="F5" s="7">
        <v>5</v>
      </c>
      <c r="G5" s="7">
        <v>0</v>
      </c>
      <c r="H5" s="7">
        <v>5</v>
      </c>
      <c r="I5" s="7">
        <v>1</v>
      </c>
      <c r="J5" s="7">
        <v>0.666666666666667</v>
      </c>
      <c r="K5" s="7">
        <v>0.8</v>
      </c>
      <c r="L5" s="7">
        <v>0.5</v>
      </c>
      <c r="M5" s="7">
        <v>0.5</v>
      </c>
      <c r="N5" s="7">
        <v>0.75</v>
      </c>
    </row>
    <row r="6" s="1" customFormat="1" spans="1:14">
      <c r="A6" s="8">
        <v>59</v>
      </c>
      <c r="B6" s="9">
        <v>59</v>
      </c>
      <c r="C6" s="9">
        <v>0.475740194320679</v>
      </c>
      <c r="D6" s="9">
        <v>0.0055694580078125</v>
      </c>
      <c r="E6" s="9">
        <v>10</v>
      </c>
      <c r="F6" s="9">
        <v>6</v>
      </c>
      <c r="G6" s="9">
        <v>0</v>
      </c>
      <c r="H6" s="9">
        <v>4</v>
      </c>
      <c r="I6" s="9">
        <v>1</v>
      </c>
      <c r="J6" s="9">
        <v>0.625</v>
      </c>
      <c r="K6" s="9">
        <v>0.769230769230769</v>
      </c>
      <c r="L6" s="9">
        <v>0.6</v>
      </c>
      <c r="M6" s="9">
        <v>0.4</v>
      </c>
      <c r="N6" s="9">
        <v>0.7</v>
      </c>
    </row>
    <row r="7" spans="1:14">
      <c r="A7" s="6">
        <v>84</v>
      </c>
      <c r="B7" s="7">
        <v>84</v>
      </c>
      <c r="C7" s="7">
        <v>0.710006833076477</v>
      </c>
      <c r="D7" s="7">
        <v>0.00908374786376953</v>
      </c>
      <c r="E7" s="7">
        <v>10</v>
      </c>
      <c r="F7" s="7">
        <v>5</v>
      </c>
      <c r="G7" s="7">
        <v>0</v>
      </c>
      <c r="H7" s="7">
        <v>5</v>
      </c>
      <c r="I7" s="7">
        <v>1</v>
      </c>
      <c r="J7" s="7">
        <v>0.666666666666667</v>
      </c>
      <c r="K7" s="7">
        <v>0.8</v>
      </c>
      <c r="L7" s="7">
        <v>0.5</v>
      </c>
      <c r="M7" s="7">
        <v>0.5</v>
      </c>
      <c r="N7" s="7">
        <v>0.75</v>
      </c>
    </row>
    <row r="8" spans="1:14">
      <c r="A8" s="6">
        <v>42</v>
      </c>
      <c r="B8" s="7">
        <v>42</v>
      </c>
      <c r="C8" s="7">
        <v>0.711386680603027</v>
      </c>
      <c r="D8" s="7">
        <v>0.0427869558334351</v>
      </c>
      <c r="E8" s="7">
        <v>10</v>
      </c>
      <c r="F8" s="7">
        <v>7</v>
      </c>
      <c r="G8" s="7">
        <v>0</v>
      </c>
      <c r="H8" s="7">
        <v>3</v>
      </c>
      <c r="I8" s="7">
        <v>1</v>
      </c>
      <c r="J8" s="7">
        <v>0.588235294117647</v>
      </c>
      <c r="K8" s="7">
        <v>0.740740740740741</v>
      </c>
      <c r="L8" s="7">
        <v>0.7</v>
      </c>
      <c r="M8" s="7">
        <v>0.3</v>
      </c>
      <c r="N8" s="7">
        <v>0.65</v>
      </c>
    </row>
    <row r="9" spans="1:14">
      <c r="A9" s="6">
        <v>14</v>
      </c>
      <c r="B9" s="7">
        <v>14</v>
      </c>
      <c r="C9" s="7">
        <v>0.890965580940247</v>
      </c>
      <c r="D9" s="7">
        <v>0.157147407531738</v>
      </c>
      <c r="E9" s="7">
        <v>10</v>
      </c>
      <c r="F9" s="7">
        <v>5</v>
      </c>
      <c r="G9" s="7">
        <v>0</v>
      </c>
      <c r="H9" s="7">
        <v>5</v>
      </c>
      <c r="I9" s="7">
        <v>1</v>
      </c>
      <c r="J9" s="7">
        <v>0.666666666666667</v>
      </c>
      <c r="K9" s="7">
        <v>0.8</v>
      </c>
      <c r="L9" s="7">
        <v>0.5</v>
      </c>
      <c r="M9" s="7">
        <v>0.5</v>
      </c>
      <c r="N9" s="7">
        <v>0.75</v>
      </c>
    </row>
    <row r="10" spans="1:14">
      <c r="A10" s="6">
        <v>86</v>
      </c>
      <c r="B10" s="7">
        <v>86</v>
      </c>
      <c r="C10" s="7">
        <v>0.676200747489929</v>
      </c>
      <c r="D10" s="7">
        <v>0.147956132888794</v>
      </c>
      <c r="E10" s="7">
        <v>10</v>
      </c>
      <c r="F10" s="7">
        <v>6</v>
      </c>
      <c r="G10" s="7">
        <v>0</v>
      </c>
      <c r="H10" s="7">
        <v>4</v>
      </c>
      <c r="I10" s="7">
        <v>1</v>
      </c>
      <c r="J10" s="7">
        <v>0.625</v>
      </c>
      <c r="K10" s="7">
        <v>0.769230769230769</v>
      </c>
      <c r="L10" s="7">
        <v>0.6</v>
      </c>
      <c r="M10" s="7">
        <v>0.4</v>
      </c>
      <c r="N10" s="7">
        <v>0.7</v>
      </c>
    </row>
    <row r="11" spans="1:14">
      <c r="A11" s="6">
        <v>51</v>
      </c>
      <c r="B11" s="7">
        <v>51</v>
      </c>
      <c r="C11" s="7">
        <v>0.744209051132202</v>
      </c>
      <c r="D11" s="7">
        <v>0.144469022750854</v>
      </c>
      <c r="E11" s="7">
        <v>10</v>
      </c>
      <c r="F11" s="7">
        <v>6</v>
      </c>
      <c r="G11" s="7">
        <v>0</v>
      </c>
      <c r="H11" s="7">
        <v>4</v>
      </c>
      <c r="I11" s="7">
        <v>1</v>
      </c>
      <c r="J11" s="7">
        <v>0.625</v>
      </c>
      <c r="K11" s="7">
        <v>0.769230769230769</v>
      </c>
      <c r="L11" s="7">
        <v>0.6</v>
      </c>
      <c r="M11" s="7">
        <v>0.4</v>
      </c>
      <c r="N11" s="7">
        <v>0.7</v>
      </c>
    </row>
    <row r="12" s="2" customFormat="1" spans="1:14">
      <c r="A12" s="10">
        <v>5</v>
      </c>
      <c r="B12" s="11">
        <v>5</v>
      </c>
      <c r="C12" s="11">
        <v>0.759477138519287</v>
      </c>
      <c r="D12" s="11">
        <v>0.0228502750396729</v>
      </c>
      <c r="E12" s="11">
        <v>10</v>
      </c>
      <c r="F12" s="11">
        <v>6</v>
      </c>
      <c r="G12" s="11">
        <v>0</v>
      </c>
      <c r="H12" s="11">
        <v>4</v>
      </c>
      <c r="I12" s="11">
        <v>1</v>
      </c>
      <c r="J12" s="11">
        <v>0.625</v>
      </c>
      <c r="K12" s="11">
        <v>0.769230769230769</v>
      </c>
      <c r="L12" s="11">
        <v>0.6</v>
      </c>
      <c r="M12" s="11">
        <v>0.4</v>
      </c>
      <c r="N12" s="11">
        <v>0.7</v>
      </c>
    </row>
    <row r="13" spans="1:14">
      <c r="A13" s="6">
        <v>44</v>
      </c>
      <c r="B13" s="7">
        <v>44</v>
      </c>
      <c r="C13" s="7">
        <v>0.579375267028809</v>
      </c>
      <c r="D13" s="7">
        <v>0.00989007949829102</v>
      </c>
      <c r="E13" s="7">
        <v>10</v>
      </c>
      <c r="F13" s="7">
        <v>6</v>
      </c>
      <c r="G13" s="7">
        <v>0</v>
      </c>
      <c r="H13" s="7">
        <v>4</v>
      </c>
      <c r="I13" s="7">
        <v>1</v>
      </c>
      <c r="J13" s="7">
        <v>0.625</v>
      </c>
      <c r="K13" s="7">
        <v>0.769230769230769</v>
      </c>
      <c r="L13" s="7">
        <v>0.6</v>
      </c>
      <c r="M13" s="7">
        <v>0.4</v>
      </c>
      <c r="N13" s="7">
        <v>0.7</v>
      </c>
    </row>
    <row r="14" s="2" customFormat="1" spans="1:14">
      <c r="A14" s="10">
        <v>56</v>
      </c>
      <c r="B14" s="11">
        <v>56</v>
      </c>
      <c r="C14" s="11">
        <v>1.05602169036865</v>
      </c>
      <c r="D14" s="11">
        <v>0.236287951469421</v>
      </c>
      <c r="E14" s="11">
        <v>10</v>
      </c>
      <c r="F14" s="11">
        <v>6</v>
      </c>
      <c r="G14" s="11">
        <v>0</v>
      </c>
      <c r="H14" s="11">
        <v>4</v>
      </c>
      <c r="I14" s="11">
        <v>1</v>
      </c>
      <c r="J14" s="11">
        <v>0.625</v>
      </c>
      <c r="K14" s="11">
        <v>0.769230769230769</v>
      </c>
      <c r="L14" s="11">
        <v>0.6</v>
      </c>
      <c r="M14" s="11">
        <v>0.4</v>
      </c>
      <c r="N14" s="11">
        <v>0.7</v>
      </c>
    </row>
    <row r="15" spans="1:14">
      <c r="A15" s="6">
        <v>52</v>
      </c>
      <c r="B15" s="7">
        <v>52</v>
      </c>
      <c r="C15" s="7">
        <v>0.76999843120575</v>
      </c>
      <c r="D15" s="7">
        <v>0.212963461875915</v>
      </c>
      <c r="E15" s="7">
        <v>10</v>
      </c>
      <c r="F15" s="7">
        <v>6</v>
      </c>
      <c r="G15" s="7">
        <v>0</v>
      </c>
      <c r="H15" s="7">
        <v>4</v>
      </c>
      <c r="I15" s="7">
        <v>1</v>
      </c>
      <c r="J15" s="7">
        <v>0.625</v>
      </c>
      <c r="K15" s="7">
        <v>0.769230769230769</v>
      </c>
      <c r="L15" s="7">
        <v>0.6</v>
      </c>
      <c r="M15" s="7">
        <v>0.4</v>
      </c>
      <c r="N15" s="7">
        <v>0.7</v>
      </c>
    </row>
    <row r="16" spans="1:14">
      <c r="A16" s="6">
        <v>81</v>
      </c>
      <c r="B16" s="7">
        <v>81</v>
      </c>
      <c r="C16" s="7">
        <v>0.777614712715149</v>
      </c>
      <c r="D16" s="7">
        <v>0.0385898351669312</v>
      </c>
      <c r="E16" s="7">
        <v>10</v>
      </c>
      <c r="F16" s="7">
        <v>4</v>
      </c>
      <c r="G16" s="7">
        <v>0</v>
      </c>
      <c r="H16" s="7">
        <v>6</v>
      </c>
      <c r="I16" s="7">
        <v>1</v>
      </c>
      <c r="J16" s="7">
        <v>0.714285714285714</v>
      </c>
      <c r="K16" s="7">
        <v>0.833333333333333</v>
      </c>
      <c r="L16" s="7">
        <v>0.4</v>
      </c>
      <c r="M16" s="7">
        <v>0.6</v>
      </c>
      <c r="N16" s="7">
        <v>0.8</v>
      </c>
    </row>
    <row r="17" spans="1:14">
      <c r="A17" s="6">
        <v>40</v>
      </c>
      <c r="B17" s="7">
        <v>40</v>
      </c>
      <c r="C17" s="7">
        <v>0.792062044143677</v>
      </c>
      <c r="D17" s="7">
        <v>0.0185079574584961</v>
      </c>
      <c r="E17" s="7">
        <v>10</v>
      </c>
      <c r="F17" s="7">
        <v>5</v>
      </c>
      <c r="G17" s="7">
        <v>0</v>
      </c>
      <c r="H17" s="7">
        <v>5</v>
      </c>
      <c r="I17" s="7">
        <v>1</v>
      </c>
      <c r="J17" s="7">
        <v>0.666666666666667</v>
      </c>
      <c r="K17" s="7">
        <v>0.8</v>
      </c>
      <c r="L17" s="7">
        <v>0.5</v>
      </c>
      <c r="M17" s="7">
        <v>0.5</v>
      </c>
      <c r="N17" s="7">
        <v>0.75</v>
      </c>
    </row>
    <row r="18" s="2" customFormat="1" spans="1:14">
      <c r="A18" s="10">
        <v>80</v>
      </c>
      <c r="B18" s="11">
        <v>80</v>
      </c>
      <c r="C18" s="11">
        <v>0.909982204437256</v>
      </c>
      <c r="D18" s="11">
        <v>0.198383212089539</v>
      </c>
      <c r="E18" s="11">
        <v>10</v>
      </c>
      <c r="F18" s="11">
        <v>9</v>
      </c>
      <c r="G18" s="11">
        <v>0</v>
      </c>
      <c r="H18" s="11">
        <v>1</v>
      </c>
      <c r="I18" s="11">
        <v>1</v>
      </c>
      <c r="J18" s="11">
        <v>0.526315789473684</v>
      </c>
      <c r="K18" s="11">
        <v>0.689655172413793</v>
      </c>
      <c r="L18" s="11">
        <v>0.9</v>
      </c>
      <c r="M18" s="11">
        <v>0.1</v>
      </c>
      <c r="N18" s="11">
        <v>0.55</v>
      </c>
    </row>
    <row r="19" spans="1:14">
      <c r="A19" s="6">
        <v>90</v>
      </c>
      <c r="B19" s="7">
        <v>90</v>
      </c>
      <c r="C19" s="7">
        <v>0.805208325386047</v>
      </c>
      <c r="D19" s="7">
        <v>0.158805131912231</v>
      </c>
      <c r="E19" s="7">
        <v>9</v>
      </c>
      <c r="F19" s="7">
        <v>7</v>
      </c>
      <c r="G19" s="7">
        <v>1</v>
      </c>
      <c r="H19" s="7">
        <v>3</v>
      </c>
      <c r="I19" s="7">
        <v>0.9</v>
      </c>
      <c r="J19" s="7">
        <v>0.5625</v>
      </c>
      <c r="K19" s="7">
        <v>0.692307692307692</v>
      </c>
      <c r="L19" s="7">
        <v>0.7</v>
      </c>
      <c r="M19" s="7">
        <v>0.2</v>
      </c>
      <c r="N19" s="7">
        <v>0.6</v>
      </c>
    </row>
    <row r="20" spans="1:14">
      <c r="A20" s="6">
        <v>26</v>
      </c>
      <c r="B20" s="7">
        <v>26</v>
      </c>
      <c r="C20" s="7">
        <v>0.814105629920959</v>
      </c>
      <c r="D20" s="7">
        <v>0.123190999031067</v>
      </c>
      <c r="E20" s="7">
        <v>10</v>
      </c>
      <c r="F20" s="7">
        <v>9</v>
      </c>
      <c r="G20" s="7">
        <v>0</v>
      </c>
      <c r="H20" s="7">
        <v>1</v>
      </c>
      <c r="I20" s="7">
        <v>1</v>
      </c>
      <c r="J20" s="7">
        <v>0.526315789473684</v>
      </c>
      <c r="K20" s="7">
        <v>0.689655172413793</v>
      </c>
      <c r="L20" s="7">
        <v>0.9</v>
      </c>
      <c r="M20" s="7">
        <v>0.1</v>
      </c>
      <c r="N20" s="7">
        <v>0.55</v>
      </c>
    </row>
    <row r="21" spans="1:14">
      <c r="A21" s="6">
        <v>76</v>
      </c>
      <c r="B21" s="7">
        <v>76</v>
      </c>
      <c r="C21" s="7">
        <v>0.827271580696106</v>
      </c>
      <c r="D21" s="7">
        <v>0.122797250747681</v>
      </c>
      <c r="E21" s="7">
        <v>10</v>
      </c>
      <c r="F21" s="7">
        <v>5</v>
      </c>
      <c r="G21" s="7">
        <v>0</v>
      </c>
      <c r="H21" s="7">
        <v>5</v>
      </c>
      <c r="I21" s="7">
        <v>1</v>
      </c>
      <c r="J21" s="7">
        <v>0.666666666666667</v>
      </c>
      <c r="K21" s="7">
        <v>0.8</v>
      </c>
      <c r="L21" s="7">
        <v>0.5</v>
      </c>
      <c r="M21" s="7">
        <v>0.5</v>
      </c>
      <c r="N21" s="7">
        <v>0.75</v>
      </c>
    </row>
    <row r="22" spans="1:14">
      <c r="A22" s="6">
        <v>36</v>
      </c>
      <c r="B22" s="7">
        <v>36</v>
      </c>
      <c r="C22" s="7">
        <v>0.845277667045593</v>
      </c>
      <c r="D22" s="7">
        <v>0.0597842931747437</v>
      </c>
      <c r="E22" s="7">
        <v>10</v>
      </c>
      <c r="F22" s="7">
        <v>8</v>
      </c>
      <c r="G22" s="7">
        <v>0</v>
      </c>
      <c r="H22" s="7">
        <v>2</v>
      </c>
      <c r="I22" s="7">
        <v>1</v>
      </c>
      <c r="J22" s="7">
        <v>0.555555555555556</v>
      </c>
      <c r="K22" s="7">
        <v>0.714285714285714</v>
      </c>
      <c r="L22" s="7">
        <v>0.8</v>
      </c>
      <c r="M22" s="7">
        <v>0.2</v>
      </c>
      <c r="N22" s="7">
        <v>0.6</v>
      </c>
    </row>
    <row r="23" spans="1:14">
      <c r="A23" s="6">
        <v>49</v>
      </c>
      <c r="B23" s="7">
        <v>49</v>
      </c>
      <c r="C23" s="7">
        <v>0.783710598945618</v>
      </c>
      <c r="D23" s="7">
        <v>0.189907193183899</v>
      </c>
      <c r="E23" s="7">
        <v>10</v>
      </c>
      <c r="F23" s="7">
        <v>6</v>
      </c>
      <c r="G23" s="7">
        <v>0</v>
      </c>
      <c r="H23" s="7">
        <v>4</v>
      </c>
      <c r="I23" s="7">
        <v>1</v>
      </c>
      <c r="J23" s="7">
        <v>0.625</v>
      </c>
      <c r="K23" s="7">
        <v>0.769230769230769</v>
      </c>
      <c r="L23" s="7">
        <v>0.6</v>
      </c>
      <c r="M23" s="7">
        <v>0.4</v>
      </c>
      <c r="N23" s="7">
        <v>0.7</v>
      </c>
    </row>
    <row r="24" spans="1:14">
      <c r="A24" s="6">
        <v>63</v>
      </c>
      <c r="B24" s="7">
        <v>63</v>
      </c>
      <c r="C24" s="7">
        <v>0.882025837898254</v>
      </c>
      <c r="D24" s="7">
        <v>0.179218649864197</v>
      </c>
      <c r="E24" s="7">
        <v>10</v>
      </c>
      <c r="F24" s="7">
        <v>8</v>
      </c>
      <c r="G24" s="7">
        <v>0</v>
      </c>
      <c r="H24" s="7">
        <v>2</v>
      </c>
      <c r="I24" s="7">
        <v>1</v>
      </c>
      <c r="J24" s="7">
        <v>0.555555555555556</v>
      </c>
      <c r="K24" s="7">
        <v>0.714285714285714</v>
      </c>
      <c r="L24" s="7">
        <v>0.8</v>
      </c>
      <c r="M24" s="7">
        <v>0.2</v>
      </c>
      <c r="N24" s="7">
        <v>0.6</v>
      </c>
    </row>
    <row r="25" spans="3:14">
      <c r="C25" s="5">
        <f>AVERAGE(C2:C24)</f>
        <v>0.72445607703665</v>
      </c>
      <c r="D25" s="5">
        <f>AVERAGE(D2:D24)</f>
        <v>0.0948887700619905</v>
      </c>
      <c r="J25" s="5">
        <f>AVERAGE(J2:J24)</f>
        <v>0.617796489305104</v>
      </c>
      <c r="K25" s="5">
        <f>AVERAGE(K2:K24)</f>
        <v>0.761375051180148</v>
      </c>
      <c r="L25" s="5">
        <f>AVERAGE(L2:L24)</f>
        <v>0.626086956521739</v>
      </c>
      <c r="M25" s="5">
        <f>AVERAGE(M2:M24)</f>
        <v>0.369565217391304</v>
      </c>
      <c r="N25" s="5">
        <f>AVERAGE(N2:N24)</f>
        <v>0.684782608695652</v>
      </c>
    </row>
    <row r="26" spans="12:13">
      <c r="L26" s="5">
        <f>AVERAGE(L3:L25)</f>
        <v>0.631568998109641</v>
      </c>
      <c r="M26" s="5">
        <f>AVERAGE(M3:M25)</f>
        <v>0.363894139886578</v>
      </c>
    </row>
    <row r="27" spans="3:9">
      <c r="C27" s="12" t="s">
        <v>13</v>
      </c>
      <c r="D27" s="5" t="s">
        <v>14</v>
      </c>
      <c r="E27" s="5" t="s">
        <v>96</v>
      </c>
      <c r="F27" s="5" t="s">
        <v>97</v>
      </c>
      <c r="G27" s="13" t="s">
        <v>26</v>
      </c>
      <c r="H27" s="14"/>
      <c r="I27" s="14"/>
    </row>
    <row r="28" spans="3:10">
      <c r="C28" s="5" t="s">
        <v>15</v>
      </c>
      <c r="D28" s="5">
        <f>COUNTIF(C2:C24,"&lt;0.46")-COUNTIF(C2:C24,"&lt;0.385")</f>
        <v>1</v>
      </c>
      <c r="E28" s="5"/>
      <c r="G28" s="15"/>
      <c r="H28" s="14"/>
      <c r="I28" s="14"/>
      <c r="J28" s="14"/>
    </row>
    <row r="29" spans="3:10">
      <c r="C29" s="5" t="s">
        <v>16</v>
      </c>
      <c r="D29" s="5">
        <f>COUNTIF(C2:C24,"&lt;0.535")-COUNTIF(C2:C24,"&lt;0.46")</f>
        <v>4</v>
      </c>
      <c r="E29" s="5"/>
      <c r="G29" s="15">
        <v>0.04</v>
      </c>
      <c r="H29" s="14">
        <v>-20</v>
      </c>
      <c r="I29" s="14">
        <v>480</v>
      </c>
      <c r="J29" s="14">
        <v>24</v>
      </c>
    </row>
    <row r="30" s="3" customFormat="1" spans="3:10">
      <c r="C30" s="16" t="s">
        <v>17</v>
      </c>
      <c r="D30" s="16">
        <f>COUNTIF(C2:C24,"&lt;0.61")-COUNTIF(C2:C24,"&lt;0.535")</f>
        <v>1</v>
      </c>
      <c r="E30" s="16">
        <v>3</v>
      </c>
      <c r="F30" s="16">
        <v>2</v>
      </c>
      <c r="G30" s="15">
        <v>0.08</v>
      </c>
      <c r="H30" s="14">
        <v>-40</v>
      </c>
      <c r="I30" s="14">
        <v>460</v>
      </c>
      <c r="J30" s="14">
        <v>23</v>
      </c>
    </row>
    <row r="31" spans="3:10">
      <c r="C31" s="5" t="s">
        <v>18</v>
      </c>
      <c r="D31" s="5">
        <f>COUNTIF(C2:C24,"&lt;0.685")-COUNTIF(C2:C24,"&lt;0.61")</f>
        <v>1</v>
      </c>
      <c r="E31" s="5">
        <v>5</v>
      </c>
      <c r="F31" s="5">
        <v>5</v>
      </c>
      <c r="G31" s="15">
        <v>0.12</v>
      </c>
      <c r="H31" s="14">
        <v>-60</v>
      </c>
      <c r="I31" s="14">
        <v>440</v>
      </c>
      <c r="J31" s="14">
        <v>22</v>
      </c>
    </row>
    <row r="32" s="4" customFormat="1" spans="3:10">
      <c r="C32" s="17" t="s">
        <v>19</v>
      </c>
      <c r="D32" s="17">
        <f>COUNTIF(C2:C24,"&lt;0.76")-COUNTIF(C2:C24,"&lt;0.685")</f>
        <v>4</v>
      </c>
      <c r="E32" s="17">
        <v>9</v>
      </c>
      <c r="F32" s="17">
        <v>7</v>
      </c>
      <c r="G32" s="15">
        <v>0.16</v>
      </c>
      <c r="H32" s="18">
        <v>-80</v>
      </c>
      <c r="I32" s="18">
        <v>420</v>
      </c>
      <c r="J32" s="14">
        <v>21</v>
      </c>
    </row>
    <row r="33" spans="3:6">
      <c r="C33" s="5" t="s">
        <v>20</v>
      </c>
      <c r="D33" s="5">
        <f>COUNTIF(C2:C24,"&lt;0.835")-COUNTIF(C2:C24,"&lt;0.76")</f>
        <v>7</v>
      </c>
      <c r="E33" s="5">
        <v>5</v>
      </c>
      <c r="F33" s="5">
        <v>5</v>
      </c>
    </row>
    <row r="34" s="3" customFormat="1" spans="3:6">
      <c r="C34" s="16" t="s">
        <v>21</v>
      </c>
      <c r="D34" s="16">
        <f>COUNTIF(C2:C24,"&lt;0.91")-COUNTIF(C2:C24,"&lt;0.835")</f>
        <v>4</v>
      </c>
      <c r="E34" s="16">
        <v>3</v>
      </c>
      <c r="F34" s="16">
        <v>2</v>
      </c>
    </row>
    <row r="35" spans="3:5">
      <c r="C35" s="5" t="s">
        <v>22</v>
      </c>
      <c r="D35" s="5">
        <f>COUNTIF(C2:C24,"&lt;0.985")-COUNTIF(C2:C24,"&lt;0.91")</f>
        <v>0</v>
      </c>
      <c r="E35" s="5"/>
    </row>
    <row r="36" spans="3:5">
      <c r="C36" s="5" t="s">
        <v>23</v>
      </c>
      <c r="D36" s="5">
        <f>COUNTIF(C2:C24,"&lt;1.06")-COUNTIF(C2:C24,"&lt;0.985")</f>
        <v>1</v>
      </c>
      <c r="E36" s="5"/>
    </row>
    <row r="37" spans="3:5">
      <c r="C37" s="5" t="s">
        <v>24</v>
      </c>
      <c r="D37" s="5">
        <f>COUNTIF(C2:C24,"&lt;1.135")-COUNTIF(C2:C24,"&lt;1.06")</f>
        <v>0</v>
      </c>
      <c r="E37" s="5"/>
    </row>
    <row r="38" spans="3:5">
      <c r="C38" s="5" t="s">
        <v>25</v>
      </c>
      <c r="D38" s="5">
        <f>COUNTIF(C2:C24,"&lt;1.21")-COUNTIF(C2:C24,"&lt;1.135")</f>
        <v>0</v>
      </c>
      <c r="E38" s="5"/>
    </row>
    <row r="39" spans="7:8">
      <c r="G39" s="5">
        <v>0.57</v>
      </c>
      <c r="H39" s="5">
        <v>0.041</v>
      </c>
    </row>
    <row r="40" spans="7:8">
      <c r="G40" s="5">
        <v>0.725</v>
      </c>
      <c r="H40" s="5">
        <v>0.076</v>
      </c>
    </row>
    <row r="41" spans="7:8">
      <c r="G41" s="5">
        <v>0.801</v>
      </c>
      <c r="H41" s="5">
        <v>0.094</v>
      </c>
    </row>
  </sheetData>
  <pageMargins left="0.75" right="0.75" top="1" bottom="1" header="0.5" footer="0.5"/>
  <headerFooter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0"/>
  <sheetViews>
    <sheetView topLeftCell="A13" workbookViewId="0">
      <selection activeCell="A21" sqref="$A21:$XFD21"/>
    </sheetView>
  </sheetViews>
  <sheetFormatPr defaultColWidth="9" defaultRowHeight="13.5"/>
  <cols>
    <col min="3" max="4" width="19.5" customWidth="1"/>
    <col min="10" max="11" width="12.625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="2" customFormat="1" spans="1:14">
      <c r="A2" s="10">
        <v>70</v>
      </c>
      <c r="B2" s="11">
        <v>70</v>
      </c>
      <c r="C2" s="11">
        <v>0.448178768157959</v>
      </c>
      <c r="D2" s="11">
        <v>0.033928632736206</v>
      </c>
      <c r="E2" s="11">
        <v>10</v>
      </c>
      <c r="F2" s="11">
        <v>5</v>
      </c>
      <c r="G2" s="11">
        <v>0</v>
      </c>
      <c r="H2" s="11">
        <v>5</v>
      </c>
      <c r="I2" s="11">
        <v>1</v>
      </c>
      <c r="J2" s="11">
        <v>0.666666666666667</v>
      </c>
      <c r="K2" s="11">
        <v>0.8</v>
      </c>
      <c r="L2" s="11">
        <v>0.5</v>
      </c>
      <c r="M2" s="11">
        <v>0.5</v>
      </c>
      <c r="N2" s="11">
        <v>0.75</v>
      </c>
    </row>
    <row r="3" spans="1:14">
      <c r="A3" s="6">
        <v>8</v>
      </c>
      <c r="B3" s="7">
        <v>8</v>
      </c>
      <c r="C3" s="7">
        <v>0.465441465377808</v>
      </c>
      <c r="D3" s="7">
        <v>0.0322824716567993</v>
      </c>
      <c r="E3" s="7">
        <v>10</v>
      </c>
      <c r="F3" s="7">
        <v>6</v>
      </c>
      <c r="G3" s="7">
        <v>0</v>
      </c>
      <c r="H3" s="7">
        <v>4</v>
      </c>
      <c r="I3" s="7">
        <v>1</v>
      </c>
      <c r="J3" s="7">
        <v>0.625</v>
      </c>
      <c r="K3" s="7">
        <v>0.769230769230769</v>
      </c>
      <c r="L3" s="7">
        <v>0.6</v>
      </c>
      <c r="M3" s="7">
        <v>0.4</v>
      </c>
      <c r="N3" s="7">
        <v>0.7</v>
      </c>
    </row>
    <row r="4" spans="1:14">
      <c r="A4" s="6">
        <v>24</v>
      </c>
      <c r="B4" s="7">
        <v>24</v>
      </c>
      <c r="C4" s="7">
        <v>0.466872215270996</v>
      </c>
      <c r="D4" s="7">
        <v>0.0282845497131348</v>
      </c>
      <c r="E4" s="7">
        <v>10</v>
      </c>
      <c r="F4" s="7">
        <v>8</v>
      </c>
      <c r="G4" s="7">
        <v>0</v>
      </c>
      <c r="H4" s="7">
        <v>2</v>
      </c>
      <c r="I4" s="7">
        <v>1</v>
      </c>
      <c r="J4" s="7">
        <v>0.555555555555556</v>
      </c>
      <c r="K4" s="7">
        <v>0.714285714285714</v>
      </c>
      <c r="L4" s="7">
        <v>0.8</v>
      </c>
      <c r="M4" s="7">
        <v>0.2</v>
      </c>
      <c r="N4" s="7">
        <v>0.6</v>
      </c>
    </row>
    <row r="5" spans="1:14">
      <c r="A5" s="6">
        <v>55</v>
      </c>
      <c r="B5" s="7">
        <v>55</v>
      </c>
      <c r="C5" s="7">
        <v>0.471357107162476</v>
      </c>
      <c r="D5" s="7">
        <v>0.00975704193115234</v>
      </c>
      <c r="E5" s="7">
        <v>10</v>
      </c>
      <c r="F5" s="7">
        <v>5</v>
      </c>
      <c r="G5" s="7">
        <v>0</v>
      </c>
      <c r="H5" s="7">
        <v>5</v>
      </c>
      <c r="I5" s="7">
        <v>1</v>
      </c>
      <c r="J5" s="7">
        <v>0.666666666666667</v>
      </c>
      <c r="K5" s="7">
        <v>0.8</v>
      </c>
      <c r="L5" s="7">
        <v>0.5</v>
      </c>
      <c r="M5" s="7">
        <v>0.5</v>
      </c>
      <c r="N5" s="7">
        <v>0.75</v>
      </c>
    </row>
    <row r="6" s="1" customFormat="1" spans="1:14">
      <c r="A6" s="8">
        <v>59</v>
      </c>
      <c r="B6" s="9">
        <v>59</v>
      </c>
      <c r="C6" s="9">
        <v>0.475740194320679</v>
      </c>
      <c r="D6" s="9">
        <v>0.0055694580078125</v>
      </c>
      <c r="E6" s="9">
        <v>10</v>
      </c>
      <c r="F6" s="9">
        <v>6</v>
      </c>
      <c r="G6" s="9">
        <v>0</v>
      </c>
      <c r="H6" s="9">
        <v>4</v>
      </c>
      <c r="I6" s="9">
        <v>1</v>
      </c>
      <c r="J6" s="9">
        <v>0.625</v>
      </c>
      <c r="K6" s="9">
        <v>0.769230769230769</v>
      </c>
      <c r="L6" s="9">
        <v>0.6</v>
      </c>
      <c r="M6" s="9">
        <v>0.4</v>
      </c>
      <c r="N6" s="9">
        <v>0.7</v>
      </c>
    </row>
    <row r="7" spans="1:14">
      <c r="A7" s="6">
        <v>84</v>
      </c>
      <c r="B7" s="7">
        <v>84</v>
      </c>
      <c r="C7" s="7">
        <v>0.710006833076477</v>
      </c>
      <c r="D7" s="7">
        <v>0.00908374786376953</v>
      </c>
      <c r="E7" s="7">
        <v>10</v>
      </c>
      <c r="F7" s="7">
        <v>5</v>
      </c>
      <c r="G7" s="7">
        <v>0</v>
      </c>
      <c r="H7" s="7">
        <v>5</v>
      </c>
      <c r="I7" s="7">
        <v>1</v>
      </c>
      <c r="J7" s="7">
        <v>0.666666666666667</v>
      </c>
      <c r="K7" s="7">
        <v>0.8</v>
      </c>
      <c r="L7" s="7">
        <v>0.5</v>
      </c>
      <c r="M7" s="7">
        <v>0.5</v>
      </c>
      <c r="N7" s="7">
        <v>0.75</v>
      </c>
    </row>
    <row r="8" spans="1:14">
      <c r="A8" s="6">
        <v>14</v>
      </c>
      <c r="B8" s="7">
        <v>14</v>
      </c>
      <c r="C8" s="7">
        <v>0.890965580940247</v>
      </c>
      <c r="D8" s="7">
        <v>0.157147407531738</v>
      </c>
      <c r="E8" s="7">
        <v>10</v>
      </c>
      <c r="F8" s="7">
        <v>5</v>
      </c>
      <c r="G8" s="7">
        <v>0</v>
      </c>
      <c r="H8" s="7">
        <v>5</v>
      </c>
      <c r="I8" s="7">
        <v>1</v>
      </c>
      <c r="J8" s="7">
        <v>0.666666666666667</v>
      </c>
      <c r="K8" s="7">
        <v>0.8</v>
      </c>
      <c r="L8" s="7">
        <v>0.5</v>
      </c>
      <c r="M8" s="7">
        <v>0.5</v>
      </c>
      <c r="N8" s="7">
        <v>0.75</v>
      </c>
    </row>
    <row r="9" spans="1:14">
      <c r="A9" s="6">
        <v>54</v>
      </c>
      <c r="B9" s="7">
        <v>54</v>
      </c>
      <c r="C9" s="7">
        <v>0.727168083190918</v>
      </c>
      <c r="D9" s="7">
        <v>0.0995856523513794</v>
      </c>
      <c r="E9" s="7">
        <v>10</v>
      </c>
      <c r="F9" s="7">
        <v>5</v>
      </c>
      <c r="G9" s="7">
        <v>0</v>
      </c>
      <c r="H9" s="7">
        <v>5</v>
      </c>
      <c r="I9" s="7">
        <v>1</v>
      </c>
      <c r="J9" s="7">
        <v>0.666666666666667</v>
      </c>
      <c r="K9" s="7">
        <v>0.8</v>
      </c>
      <c r="L9" s="7">
        <v>0.5</v>
      </c>
      <c r="M9" s="7">
        <v>0.5</v>
      </c>
      <c r="N9" s="7">
        <v>0.75</v>
      </c>
    </row>
    <row r="10" spans="1:14">
      <c r="A10" s="6">
        <v>51</v>
      </c>
      <c r="B10" s="7">
        <v>51</v>
      </c>
      <c r="C10" s="7">
        <v>0.744209051132202</v>
      </c>
      <c r="D10" s="7">
        <v>0.144469022750854</v>
      </c>
      <c r="E10" s="7">
        <v>10</v>
      </c>
      <c r="F10" s="7">
        <v>6</v>
      </c>
      <c r="G10" s="7">
        <v>0</v>
      </c>
      <c r="H10" s="7">
        <v>4</v>
      </c>
      <c r="I10" s="7">
        <v>1</v>
      </c>
      <c r="J10" s="7">
        <v>0.625</v>
      </c>
      <c r="K10" s="7">
        <v>0.769230769230769</v>
      </c>
      <c r="L10" s="7">
        <v>0.6</v>
      </c>
      <c r="M10" s="7">
        <v>0.4</v>
      </c>
      <c r="N10" s="7">
        <v>0.7</v>
      </c>
    </row>
    <row r="11" s="2" customFormat="1" spans="1:14">
      <c r="A11" s="10">
        <v>5</v>
      </c>
      <c r="B11" s="11">
        <v>5</v>
      </c>
      <c r="C11" s="11">
        <v>0.759477138519287</v>
      </c>
      <c r="D11" s="11">
        <v>0.0228502750396729</v>
      </c>
      <c r="E11" s="11">
        <v>10</v>
      </c>
      <c r="F11" s="11">
        <v>6</v>
      </c>
      <c r="G11" s="11">
        <v>0</v>
      </c>
      <c r="H11" s="11">
        <v>4</v>
      </c>
      <c r="I11" s="11">
        <v>1</v>
      </c>
      <c r="J11" s="11">
        <v>0.625</v>
      </c>
      <c r="K11" s="11">
        <v>0.769230769230769</v>
      </c>
      <c r="L11" s="11">
        <v>0.6</v>
      </c>
      <c r="M11" s="11">
        <v>0.4</v>
      </c>
      <c r="N11" s="11">
        <v>0.7</v>
      </c>
    </row>
    <row r="12" spans="1:14">
      <c r="A12" s="6">
        <v>44</v>
      </c>
      <c r="B12" s="7">
        <v>44</v>
      </c>
      <c r="C12" s="7">
        <v>0.579375267028809</v>
      </c>
      <c r="D12" s="7">
        <v>0.00989007949829102</v>
      </c>
      <c r="E12" s="7">
        <v>10</v>
      </c>
      <c r="F12" s="7">
        <v>6</v>
      </c>
      <c r="G12" s="7">
        <v>0</v>
      </c>
      <c r="H12" s="7">
        <v>4</v>
      </c>
      <c r="I12" s="7">
        <v>1</v>
      </c>
      <c r="J12" s="7">
        <v>0.625</v>
      </c>
      <c r="K12" s="7">
        <v>0.769230769230769</v>
      </c>
      <c r="L12" s="7">
        <v>0.6</v>
      </c>
      <c r="M12" s="7">
        <v>0.4</v>
      </c>
      <c r="N12" s="7">
        <v>0.7</v>
      </c>
    </row>
    <row r="13" s="2" customFormat="1" spans="1:14">
      <c r="A13" s="10">
        <v>56</v>
      </c>
      <c r="B13" s="11">
        <v>56</v>
      </c>
      <c r="C13" s="11">
        <v>1.05602169036865</v>
      </c>
      <c r="D13" s="11">
        <v>0.236287951469421</v>
      </c>
      <c r="E13" s="11">
        <v>10</v>
      </c>
      <c r="F13" s="11">
        <v>6</v>
      </c>
      <c r="G13" s="11">
        <v>0</v>
      </c>
      <c r="H13" s="11">
        <v>4</v>
      </c>
      <c r="I13" s="11">
        <v>1</v>
      </c>
      <c r="J13" s="11">
        <v>0.625</v>
      </c>
      <c r="K13" s="11">
        <v>0.769230769230769</v>
      </c>
      <c r="L13" s="11">
        <v>0.6</v>
      </c>
      <c r="M13" s="11">
        <v>0.4</v>
      </c>
      <c r="N13" s="11">
        <v>0.7</v>
      </c>
    </row>
    <row r="14" spans="1:14">
      <c r="A14" s="6">
        <v>52</v>
      </c>
      <c r="B14" s="7">
        <v>52</v>
      </c>
      <c r="C14" s="7">
        <v>0.76999843120575</v>
      </c>
      <c r="D14" s="7">
        <v>0.212963461875915</v>
      </c>
      <c r="E14" s="7">
        <v>10</v>
      </c>
      <c r="F14" s="7">
        <v>6</v>
      </c>
      <c r="G14" s="7">
        <v>0</v>
      </c>
      <c r="H14" s="7">
        <v>4</v>
      </c>
      <c r="I14" s="7">
        <v>1</v>
      </c>
      <c r="J14" s="7">
        <v>0.625</v>
      </c>
      <c r="K14" s="7">
        <v>0.769230769230769</v>
      </c>
      <c r="L14" s="7">
        <v>0.6</v>
      </c>
      <c r="M14" s="7">
        <v>0.4</v>
      </c>
      <c r="N14" s="7">
        <v>0.7</v>
      </c>
    </row>
    <row r="15" spans="1:14">
      <c r="A15" s="6">
        <v>81</v>
      </c>
      <c r="B15" s="7">
        <v>81</v>
      </c>
      <c r="C15" s="7">
        <v>0.777614712715149</v>
      </c>
      <c r="D15" s="7">
        <v>0.0385898351669312</v>
      </c>
      <c r="E15" s="7">
        <v>10</v>
      </c>
      <c r="F15" s="7">
        <v>4</v>
      </c>
      <c r="G15" s="7">
        <v>0</v>
      </c>
      <c r="H15" s="7">
        <v>6</v>
      </c>
      <c r="I15" s="7">
        <v>1</v>
      </c>
      <c r="J15" s="7">
        <v>0.714285714285714</v>
      </c>
      <c r="K15" s="7">
        <v>0.833333333333333</v>
      </c>
      <c r="L15" s="7">
        <v>0.4</v>
      </c>
      <c r="M15" s="7">
        <v>0.6</v>
      </c>
      <c r="N15" s="7">
        <v>0.8</v>
      </c>
    </row>
    <row r="16" spans="1:14">
      <c r="A16" s="6">
        <v>40</v>
      </c>
      <c r="B16" s="7">
        <v>40</v>
      </c>
      <c r="C16" s="7">
        <v>0.792062044143677</v>
      </c>
      <c r="D16" s="7">
        <v>0.0185079574584961</v>
      </c>
      <c r="E16" s="7">
        <v>10</v>
      </c>
      <c r="F16" s="7">
        <v>5</v>
      </c>
      <c r="G16" s="7">
        <v>0</v>
      </c>
      <c r="H16" s="7">
        <v>5</v>
      </c>
      <c r="I16" s="7">
        <v>1</v>
      </c>
      <c r="J16" s="7">
        <v>0.666666666666667</v>
      </c>
      <c r="K16" s="7">
        <v>0.8</v>
      </c>
      <c r="L16" s="7">
        <v>0.5</v>
      </c>
      <c r="M16" s="7">
        <v>0.5</v>
      </c>
      <c r="N16" s="7">
        <v>0.75</v>
      </c>
    </row>
    <row r="17" s="2" customFormat="1" spans="1:14">
      <c r="A17" s="10">
        <v>80</v>
      </c>
      <c r="B17" s="11">
        <v>80</v>
      </c>
      <c r="C17" s="11">
        <v>0.909982204437256</v>
      </c>
      <c r="D17" s="11">
        <v>0.198383212089539</v>
      </c>
      <c r="E17" s="11">
        <v>10</v>
      </c>
      <c r="F17" s="11">
        <v>9</v>
      </c>
      <c r="G17" s="11">
        <v>0</v>
      </c>
      <c r="H17" s="11">
        <v>1</v>
      </c>
      <c r="I17" s="11">
        <v>1</v>
      </c>
      <c r="J17" s="11">
        <v>0.526315789473684</v>
      </c>
      <c r="K17" s="11">
        <v>0.689655172413793</v>
      </c>
      <c r="L17" s="11">
        <v>0.9</v>
      </c>
      <c r="M17" s="11">
        <v>0.1</v>
      </c>
      <c r="N17" s="11">
        <v>0.55</v>
      </c>
    </row>
    <row r="18" spans="1:14">
      <c r="A18" s="6">
        <v>90</v>
      </c>
      <c r="B18" s="7">
        <v>90</v>
      </c>
      <c r="C18" s="7">
        <v>0.805208325386047</v>
      </c>
      <c r="D18" s="7">
        <v>0.158805131912231</v>
      </c>
      <c r="E18" s="7">
        <v>9</v>
      </c>
      <c r="F18" s="7">
        <v>7</v>
      </c>
      <c r="G18" s="7">
        <v>1</v>
      </c>
      <c r="H18" s="7">
        <v>3</v>
      </c>
      <c r="I18" s="7">
        <v>0.9</v>
      </c>
      <c r="J18" s="7">
        <v>0.5625</v>
      </c>
      <c r="K18" s="7">
        <v>0.692307692307692</v>
      </c>
      <c r="L18" s="7">
        <v>0.7</v>
      </c>
      <c r="M18" s="7">
        <v>0.2</v>
      </c>
      <c r="N18" s="7">
        <v>0.6</v>
      </c>
    </row>
    <row r="19" spans="1:14">
      <c r="A19" s="6">
        <v>26</v>
      </c>
      <c r="B19" s="7">
        <v>26</v>
      </c>
      <c r="C19" s="7">
        <v>0.814105629920959</v>
      </c>
      <c r="D19" s="7">
        <v>0.123190999031067</v>
      </c>
      <c r="E19" s="7">
        <v>10</v>
      </c>
      <c r="F19" s="7">
        <v>9</v>
      </c>
      <c r="G19" s="7">
        <v>0</v>
      </c>
      <c r="H19" s="7">
        <v>1</v>
      </c>
      <c r="I19" s="7">
        <v>1</v>
      </c>
      <c r="J19" s="7">
        <v>0.526315789473684</v>
      </c>
      <c r="K19" s="7">
        <v>0.689655172413793</v>
      </c>
      <c r="L19" s="7">
        <v>0.9</v>
      </c>
      <c r="M19" s="7">
        <v>0.1</v>
      </c>
      <c r="N19" s="7">
        <v>0.55</v>
      </c>
    </row>
    <row r="20" spans="1:14">
      <c r="A20" s="6">
        <v>76</v>
      </c>
      <c r="B20" s="7">
        <v>76</v>
      </c>
      <c r="C20" s="7">
        <v>0.827271580696106</v>
      </c>
      <c r="D20" s="7">
        <v>0.122797250747681</v>
      </c>
      <c r="E20" s="7">
        <v>10</v>
      </c>
      <c r="F20" s="7">
        <v>5</v>
      </c>
      <c r="G20" s="7">
        <v>0</v>
      </c>
      <c r="H20" s="7">
        <v>5</v>
      </c>
      <c r="I20" s="7">
        <v>1</v>
      </c>
      <c r="J20" s="7">
        <v>0.666666666666667</v>
      </c>
      <c r="K20" s="7">
        <v>0.8</v>
      </c>
      <c r="L20" s="7">
        <v>0.5</v>
      </c>
      <c r="M20" s="7">
        <v>0.5</v>
      </c>
      <c r="N20" s="7">
        <v>0.75</v>
      </c>
    </row>
    <row r="21" spans="1:14">
      <c r="A21" s="6">
        <v>36</v>
      </c>
      <c r="B21" s="7">
        <v>36</v>
      </c>
      <c r="C21" s="7">
        <v>0.845277667045593</v>
      </c>
      <c r="D21" s="7">
        <v>0.0597842931747437</v>
      </c>
      <c r="E21" s="7">
        <v>10</v>
      </c>
      <c r="F21" s="7">
        <v>8</v>
      </c>
      <c r="G21" s="7">
        <v>0</v>
      </c>
      <c r="H21" s="7">
        <v>2</v>
      </c>
      <c r="I21" s="7">
        <v>1</v>
      </c>
      <c r="J21" s="7">
        <v>0.555555555555556</v>
      </c>
      <c r="K21" s="7">
        <v>0.714285714285714</v>
      </c>
      <c r="L21" s="7">
        <v>0.8</v>
      </c>
      <c r="M21" s="7">
        <v>0.2</v>
      </c>
      <c r="N21" s="7">
        <v>0.6</v>
      </c>
    </row>
    <row r="22" spans="1:14">
      <c r="A22" s="6">
        <v>49</v>
      </c>
      <c r="B22" s="7">
        <v>49</v>
      </c>
      <c r="C22" s="7">
        <v>0.783710598945618</v>
      </c>
      <c r="D22" s="7">
        <v>0.189907193183899</v>
      </c>
      <c r="E22" s="7">
        <v>10</v>
      </c>
      <c r="F22" s="7">
        <v>6</v>
      </c>
      <c r="G22" s="7">
        <v>0</v>
      </c>
      <c r="H22" s="7">
        <v>4</v>
      </c>
      <c r="I22" s="7">
        <v>1</v>
      </c>
      <c r="J22" s="7">
        <v>0.625</v>
      </c>
      <c r="K22" s="7">
        <v>0.769230769230769</v>
      </c>
      <c r="L22" s="7">
        <v>0.6</v>
      </c>
      <c r="M22" s="7">
        <v>0.4</v>
      </c>
      <c r="N22" s="7">
        <v>0.7</v>
      </c>
    </row>
    <row r="23" spans="1:14">
      <c r="A23" s="6">
        <v>63</v>
      </c>
      <c r="B23" s="7">
        <v>63</v>
      </c>
      <c r="C23" s="7">
        <v>0.882025837898254</v>
      </c>
      <c r="D23" s="7">
        <v>0.179218649864197</v>
      </c>
      <c r="E23" s="7">
        <v>10</v>
      </c>
      <c r="F23" s="7">
        <v>8</v>
      </c>
      <c r="G23" s="7">
        <v>0</v>
      </c>
      <c r="H23" s="7">
        <v>2</v>
      </c>
      <c r="I23" s="7">
        <v>1</v>
      </c>
      <c r="J23" s="7">
        <v>0.555555555555556</v>
      </c>
      <c r="K23" s="7">
        <v>0.714285714285714</v>
      </c>
      <c r="L23" s="7">
        <v>0.8</v>
      </c>
      <c r="M23" s="7">
        <v>0.2</v>
      </c>
      <c r="N23" s="7">
        <v>0.6</v>
      </c>
    </row>
    <row r="24" spans="3:14">
      <c r="C24" s="5">
        <f>AVERAGE(C2:C23)</f>
        <v>0.727366837588224</v>
      </c>
      <c r="D24" s="5">
        <f>AVERAGE(D2:D23)</f>
        <v>0.0950583761388605</v>
      </c>
      <c r="J24" s="5">
        <f>AVERAGE(J2:J23)</f>
        <v>0.621034119389383</v>
      </c>
      <c r="K24" s="5">
        <f>AVERAGE(K2:K23)</f>
        <v>0.763711575780541</v>
      </c>
      <c r="L24" s="5">
        <f>AVERAGE(L2:L23)</f>
        <v>0.618181818181818</v>
      </c>
      <c r="M24" s="5">
        <f>AVERAGE(M2:M23)</f>
        <v>0.377272727272727</v>
      </c>
      <c r="N24" s="5">
        <f>AVERAGE(N2:N23)</f>
        <v>0.688636363636364</v>
      </c>
    </row>
    <row r="25" spans="12:13">
      <c r="L25" s="5">
        <f>AVERAGE(L3:L24)</f>
        <v>0.623553719008265</v>
      </c>
      <c r="M25" s="5">
        <f>AVERAGE(M3:M24)</f>
        <v>0.371694214876033</v>
      </c>
    </row>
    <row r="26" spans="3:9">
      <c r="C26" s="12" t="s">
        <v>13</v>
      </c>
      <c r="D26" s="5" t="s">
        <v>14</v>
      </c>
      <c r="E26" s="5" t="s">
        <v>96</v>
      </c>
      <c r="F26" s="5" t="s">
        <v>97</v>
      </c>
      <c r="G26" s="13" t="s">
        <v>26</v>
      </c>
      <c r="H26" s="14"/>
      <c r="I26" s="14"/>
    </row>
    <row r="27" spans="3:10">
      <c r="C27" s="5" t="s">
        <v>15</v>
      </c>
      <c r="D27" s="5">
        <f>COUNTIF(C2:C23,"&lt;0.46")-COUNTIF(C2:C23,"&lt;0.385")</f>
        <v>1</v>
      </c>
      <c r="E27" s="5"/>
      <c r="G27" s="15"/>
      <c r="H27" s="14"/>
      <c r="I27" s="14"/>
      <c r="J27" s="14"/>
    </row>
    <row r="28" spans="3:10">
      <c r="C28" s="5" t="s">
        <v>16</v>
      </c>
      <c r="D28" s="5">
        <f>COUNTIF(C2:C23,"&lt;0.535")-COUNTIF(C2:C23,"&lt;0.46")</f>
        <v>4</v>
      </c>
      <c r="E28" s="5"/>
      <c r="G28" s="15">
        <v>0.04</v>
      </c>
      <c r="H28" s="14">
        <v>-20</v>
      </c>
      <c r="I28" s="14">
        <v>480</v>
      </c>
      <c r="J28" s="14">
        <v>24</v>
      </c>
    </row>
    <row r="29" s="3" customFormat="1" spans="3:10">
      <c r="C29" s="16" t="s">
        <v>17</v>
      </c>
      <c r="D29" s="16">
        <f>COUNTIF(C2:C23,"&lt;0.61")-COUNTIF(C2:C23,"&lt;0.535")</f>
        <v>1</v>
      </c>
      <c r="E29" s="16">
        <v>3</v>
      </c>
      <c r="F29" s="16">
        <v>2</v>
      </c>
      <c r="G29" s="15">
        <v>0.08</v>
      </c>
      <c r="H29" s="14">
        <v>-40</v>
      </c>
      <c r="I29" s="14">
        <v>460</v>
      </c>
      <c r="J29" s="14">
        <v>23</v>
      </c>
    </row>
    <row r="30" spans="3:10">
      <c r="C30" s="5" t="s">
        <v>18</v>
      </c>
      <c r="D30" s="5">
        <f>COUNTIF(C2:C23,"&lt;0.685")-COUNTIF(C2:C23,"&lt;0.61")</f>
        <v>0</v>
      </c>
      <c r="E30" s="5">
        <v>5</v>
      </c>
      <c r="F30" s="5">
        <v>5</v>
      </c>
      <c r="G30" s="15">
        <v>0.12</v>
      </c>
      <c r="H30" s="14">
        <v>-60</v>
      </c>
      <c r="I30" s="14">
        <v>440</v>
      </c>
      <c r="J30" s="14">
        <v>22</v>
      </c>
    </row>
    <row r="31" s="4" customFormat="1" spans="3:10">
      <c r="C31" s="17" t="s">
        <v>19</v>
      </c>
      <c r="D31" s="17">
        <f>COUNTIF(C2:C23,"&lt;0.76")-COUNTIF(C2:C23,"&lt;0.685")</f>
        <v>4</v>
      </c>
      <c r="E31" s="17">
        <v>9</v>
      </c>
      <c r="F31" s="17">
        <v>7</v>
      </c>
      <c r="G31" s="15">
        <v>0.16</v>
      </c>
      <c r="H31" s="18">
        <v>-80</v>
      </c>
      <c r="I31" s="18">
        <v>420</v>
      </c>
      <c r="J31" s="14">
        <v>21</v>
      </c>
    </row>
    <row r="32" spans="3:6">
      <c r="C32" s="5" t="s">
        <v>20</v>
      </c>
      <c r="D32" s="5">
        <f>COUNTIF(C2:C23,"&lt;0.835")-COUNTIF(C2:C23,"&lt;0.76")</f>
        <v>7</v>
      </c>
      <c r="E32" s="5">
        <v>5</v>
      </c>
      <c r="F32" s="5">
        <v>5</v>
      </c>
    </row>
    <row r="33" s="3" customFormat="1" spans="3:6">
      <c r="C33" s="16" t="s">
        <v>21</v>
      </c>
      <c r="D33" s="16">
        <f>COUNTIF(C2:C23,"&lt;0.91")-COUNTIF(C2:C23,"&lt;0.835")</f>
        <v>4</v>
      </c>
      <c r="E33" s="16">
        <v>3</v>
      </c>
      <c r="F33" s="16">
        <v>2</v>
      </c>
    </row>
    <row r="34" spans="3:5">
      <c r="C34" s="5" t="s">
        <v>22</v>
      </c>
      <c r="D34" s="5">
        <f>COUNTIF(C2:C23,"&lt;0.985")-COUNTIF(C2:C23,"&lt;0.91")</f>
        <v>0</v>
      </c>
      <c r="E34" s="5"/>
    </row>
    <row r="35" spans="3:5">
      <c r="C35" s="5" t="s">
        <v>23</v>
      </c>
      <c r="D35" s="5">
        <f>COUNTIF(C2:C23,"&lt;1.06")-COUNTIF(C2:C23,"&lt;0.985")</f>
        <v>1</v>
      </c>
      <c r="E35" s="5"/>
    </row>
    <row r="36" spans="3:5">
      <c r="C36" s="5" t="s">
        <v>24</v>
      </c>
      <c r="D36" s="5">
        <f>COUNTIF(C2:C23,"&lt;1.135")-COUNTIF(C2:C23,"&lt;1.06")</f>
        <v>0</v>
      </c>
      <c r="E36" s="5"/>
    </row>
    <row r="37" spans="3:5">
      <c r="C37" s="5" t="s">
        <v>25</v>
      </c>
      <c r="D37" s="5">
        <f>COUNTIF(C2:C23,"&lt;1.21")-COUNTIF(C2:C23,"&lt;1.135")</f>
        <v>0</v>
      </c>
      <c r="E37" s="5"/>
    </row>
    <row r="38" spans="7:8">
      <c r="G38" s="5">
        <v>0.57</v>
      </c>
      <c r="H38" s="5">
        <v>0.041</v>
      </c>
    </row>
    <row r="39" spans="7:8">
      <c r="G39" s="5">
        <v>0.725</v>
      </c>
      <c r="H39" s="5">
        <v>0.076</v>
      </c>
    </row>
    <row r="40" spans="7:8">
      <c r="G40" s="5">
        <v>0.801</v>
      </c>
      <c r="H40" s="5">
        <v>0.094</v>
      </c>
    </row>
  </sheetData>
  <pageMargins left="0.75" right="0.75" top="1" bottom="1" header="0.5" footer="0.5"/>
  <headerFooter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9"/>
  <sheetViews>
    <sheetView workbookViewId="0">
      <selection activeCell="A21" sqref="$A21:$XFD21"/>
    </sheetView>
  </sheetViews>
  <sheetFormatPr defaultColWidth="9" defaultRowHeight="13.5"/>
  <cols>
    <col min="3" max="4" width="20.875" customWidth="1"/>
    <col min="10" max="11" width="12.625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="2" customFormat="1" spans="1:14">
      <c r="A2" s="10">
        <v>70</v>
      </c>
      <c r="B2" s="11">
        <v>70</v>
      </c>
      <c r="C2" s="11">
        <v>0.448178768157959</v>
      </c>
      <c r="D2" s="11">
        <v>0.033928632736206</v>
      </c>
      <c r="E2" s="11">
        <v>10</v>
      </c>
      <c r="F2" s="11">
        <v>5</v>
      </c>
      <c r="G2" s="11">
        <v>0</v>
      </c>
      <c r="H2" s="11">
        <v>5</v>
      </c>
      <c r="I2" s="11">
        <v>1</v>
      </c>
      <c r="J2" s="11">
        <v>0.666666666666667</v>
      </c>
      <c r="K2" s="11">
        <v>0.8</v>
      </c>
      <c r="L2" s="11">
        <v>0.5</v>
      </c>
      <c r="M2" s="11">
        <v>0.5</v>
      </c>
      <c r="N2" s="11">
        <v>0.75</v>
      </c>
    </row>
    <row r="3" spans="1:14">
      <c r="A3" s="6">
        <v>8</v>
      </c>
      <c r="B3" s="7">
        <v>8</v>
      </c>
      <c r="C3" s="7">
        <v>0.465441465377808</v>
      </c>
      <c r="D3" s="7">
        <v>0.0322824716567993</v>
      </c>
      <c r="E3" s="7">
        <v>10</v>
      </c>
      <c r="F3" s="7">
        <v>6</v>
      </c>
      <c r="G3" s="7">
        <v>0</v>
      </c>
      <c r="H3" s="7">
        <v>4</v>
      </c>
      <c r="I3" s="7">
        <v>1</v>
      </c>
      <c r="J3" s="7">
        <v>0.625</v>
      </c>
      <c r="K3" s="7">
        <v>0.769230769230769</v>
      </c>
      <c r="L3" s="7">
        <v>0.6</v>
      </c>
      <c r="M3" s="7">
        <v>0.4</v>
      </c>
      <c r="N3" s="7">
        <v>0.7</v>
      </c>
    </row>
    <row r="4" spans="1:14">
      <c r="A4" s="6">
        <v>24</v>
      </c>
      <c r="B4" s="7">
        <v>24</v>
      </c>
      <c r="C4" s="7">
        <v>0.466872215270996</v>
      </c>
      <c r="D4" s="7">
        <v>0.0282845497131348</v>
      </c>
      <c r="E4" s="7">
        <v>10</v>
      </c>
      <c r="F4" s="7">
        <v>8</v>
      </c>
      <c r="G4" s="7">
        <v>0</v>
      </c>
      <c r="H4" s="7">
        <v>2</v>
      </c>
      <c r="I4" s="7">
        <v>1</v>
      </c>
      <c r="J4" s="7">
        <v>0.555555555555556</v>
      </c>
      <c r="K4" s="7">
        <v>0.714285714285714</v>
      </c>
      <c r="L4" s="7">
        <v>0.8</v>
      </c>
      <c r="M4" s="7">
        <v>0.2</v>
      </c>
      <c r="N4" s="7">
        <v>0.6</v>
      </c>
    </row>
    <row r="5" spans="1:14">
      <c r="A5" s="6">
        <v>55</v>
      </c>
      <c r="B5" s="7">
        <v>55</v>
      </c>
      <c r="C5" s="7">
        <v>0.471357107162476</v>
      </c>
      <c r="D5" s="7">
        <v>0.00975704193115234</v>
      </c>
      <c r="E5" s="7">
        <v>10</v>
      </c>
      <c r="F5" s="7">
        <v>5</v>
      </c>
      <c r="G5" s="7">
        <v>0</v>
      </c>
      <c r="H5" s="7">
        <v>5</v>
      </c>
      <c r="I5" s="7">
        <v>1</v>
      </c>
      <c r="J5" s="7">
        <v>0.666666666666667</v>
      </c>
      <c r="K5" s="7">
        <v>0.8</v>
      </c>
      <c r="L5" s="7">
        <v>0.5</v>
      </c>
      <c r="M5" s="7">
        <v>0.5</v>
      </c>
      <c r="N5" s="7">
        <v>0.75</v>
      </c>
    </row>
    <row r="6" s="1" customFormat="1" spans="1:14">
      <c r="A6" s="8">
        <v>59</v>
      </c>
      <c r="B6" s="9">
        <v>59</v>
      </c>
      <c r="C6" s="9">
        <v>0.475740194320679</v>
      </c>
      <c r="D6" s="9">
        <v>0.0055694580078125</v>
      </c>
      <c r="E6" s="9">
        <v>10</v>
      </c>
      <c r="F6" s="9">
        <v>6</v>
      </c>
      <c r="G6" s="9">
        <v>0</v>
      </c>
      <c r="H6" s="9">
        <v>4</v>
      </c>
      <c r="I6" s="9">
        <v>1</v>
      </c>
      <c r="J6" s="9">
        <v>0.625</v>
      </c>
      <c r="K6" s="9">
        <v>0.769230769230769</v>
      </c>
      <c r="L6" s="9">
        <v>0.6</v>
      </c>
      <c r="M6" s="9">
        <v>0.4</v>
      </c>
      <c r="N6" s="9">
        <v>0.7</v>
      </c>
    </row>
    <row r="7" spans="1:14">
      <c r="A7" s="6">
        <v>84</v>
      </c>
      <c r="B7" s="7">
        <v>84</v>
      </c>
      <c r="C7" s="7">
        <v>0.710006833076477</v>
      </c>
      <c r="D7" s="7">
        <v>0.00908374786376953</v>
      </c>
      <c r="E7" s="7">
        <v>10</v>
      </c>
      <c r="F7" s="7">
        <v>5</v>
      </c>
      <c r="G7" s="7">
        <v>0</v>
      </c>
      <c r="H7" s="7">
        <v>5</v>
      </c>
      <c r="I7" s="7">
        <v>1</v>
      </c>
      <c r="J7" s="7">
        <v>0.666666666666667</v>
      </c>
      <c r="K7" s="7">
        <v>0.8</v>
      </c>
      <c r="L7" s="7">
        <v>0.5</v>
      </c>
      <c r="M7" s="7">
        <v>0.5</v>
      </c>
      <c r="N7" s="7">
        <v>0.75</v>
      </c>
    </row>
    <row r="8" spans="1:14">
      <c r="A8" s="6">
        <v>14</v>
      </c>
      <c r="B8" s="7">
        <v>14</v>
      </c>
      <c r="C8" s="7">
        <v>0.890965580940247</v>
      </c>
      <c r="D8" s="7">
        <v>0.157147407531738</v>
      </c>
      <c r="E8" s="7">
        <v>10</v>
      </c>
      <c r="F8" s="7">
        <v>5</v>
      </c>
      <c r="G8" s="7">
        <v>0</v>
      </c>
      <c r="H8" s="7">
        <v>5</v>
      </c>
      <c r="I8" s="7">
        <v>1</v>
      </c>
      <c r="J8" s="7">
        <v>0.666666666666667</v>
      </c>
      <c r="K8" s="7">
        <v>0.8</v>
      </c>
      <c r="L8" s="7">
        <v>0.5</v>
      </c>
      <c r="M8" s="7">
        <v>0.5</v>
      </c>
      <c r="N8" s="7">
        <v>0.75</v>
      </c>
    </row>
    <row r="9" spans="1:14">
      <c r="A9" s="6">
        <v>51</v>
      </c>
      <c r="B9" s="7">
        <v>51</v>
      </c>
      <c r="C9" s="7">
        <v>0.744209051132202</v>
      </c>
      <c r="D9" s="7">
        <v>0.144469022750854</v>
      </c>
      <c r="E9" s="7">
        <v>10</v>
      </c>
      <c r="F9" s="7">
        <v>6</v>
      </c>
      <c r="G9" s="7">
        <v>0</v>
      </c>
      <c r="H9" s="7">
        <v>4</v>
      </c>
      <c r="I9" s="7">
        <v>1</v>
      </c>
      <c r="J9" s="7">
        <v>0.625</v>
      </c>
      <c r="K9" s="7">
        <v>0.769230769230769</v>
      </c>
      <c r="L9" s="7">
        <v>0.6</v>
      </c>
      <c r="M9" s="7">
        <v>0.4</v>
      </c>
      <c r="N9" s="7">
        <v>0.7</v>
      </c>
    </row>
    <row r="10" s="2" customFormat="1" spans="1:14">
      <c r="A10" s="10">
        <v>5</v>
      </c>
      <c r="B10" s="11">
        <v>5</v>
      </c>
      <c r="C10" s="11">
        <v>0.759477138519287</v>
      </c>
      <c r="D10" s="11">
        <v>0.0228502750396729</v>
      </c>
      <c r="E10" s="11">
        <v>10</v>
      </c>
      <c r="F10" s="11">
        <v>6</v>
      </c>
      <c r="G10" s="11">
        <v>0</v>
      </c>
      <c r="H10" s="11">
        <v>4</v>
      </c>
      <c r="I10" s="11">
        <v>1</v>
      </c>
      <c r="J10" s="11">
        <v>0.625</v>
      </c>
      <c r="K10" s="11">
        <v>0.769230769230769</v>
      </c>
      <c r="L10" s="11">
        <v>0.6</v>
      </c>
      <c r="M10" s="11">
        <v>0.4</v>
      </c>
      <c r="N10" s="11">
        <v>0.7</v>
      </c>
    </row>
    <row r="11" spans="1:14">
      <c r="A11" s="6">
        <v>44</v>
      </c>
      <c r="B11" s="7">
        <v>44</v>
      </c>
      <c r="C11" s="7">
        <v>0.579375267028809</v>
      </c>
      <c r="D11" s="7">
        <v>0.00989007949829102</v>
      </c>
      <c r="E11" s="7">
        <v>10</v>
      </c>
      <c r="F11" s="7">
        <v>6</v>
      </c>
      <c r="G11" s="7">
        <v>0</v>
      </c>
      <c r="H11" s="7">
        <v>4</v>
      </c>
      <c r="I11" s="7">
        <v>1</v>
      </c>
      <c r="J11" s="7">
        <v>0.625</v>
      </c>
      <c r="K11" s="7">
        <v>0.769230769230769</v>
      </c>
      <c r="L11" s="7">
        <v>0.6</v>
      </c>
      <c r="M11" s="7">
        <v>0.4</v>
      </c>
      <c r="N11" s="7">
        <v>0.7</v>
      </c>
    </row>
    <row r="12" s="2" customFormat="1" spans="1:14">
      <c r="A12" s="10">
        <v>56</v>
      </c>
      <c r="B12" s="11">
        <v>56</v>
      </c>
      <c r="C12" s="11">
        <v>1.05602169036865</v>
      </c>
      <c r="D12" s="11">
        <v>0.236287951469421</v>
      </c>
      <c r="E12" s="11">
        <v>10</v>
      </c>
      <c r="F12" s="11">
        <v>6</v>
      </c>
      <c r="G12" s="11">
        <v>0</v>
      </c>
      <c r="H12" s="11">
        <v>4</v>
      </c>
      <c r="I12" s="11">
        <v>1</v>
      </c>
      <c r="J12" s="11">
        <v>0.625</v>
      </c>
      <c r="K12" s="11">
        <v>0.769230769230769</v>
      </c>
      <c r="L12" s="11">
        <v>0.6</v>
      </c>
      <c r="M12" s="11">
        <v>0.4</v>
      </c>
      <c r="N12" s="11">
        <v>0.7</v>
      </c>
    </row>
    <row r="13" spans="1:14">
      <c r="A13" s="6">
        <v>52</v>
      </c>
      <c r="B13" s="7">
        <v>52</v>
      </c>
      <c r="C13" s="7">
        <v>0.76999843120575</v>
      </c>
      <c r="D13" s="7">
        <v>0.212963461875915</v>
      </c>
      <c r="E13" s="7">
        <v>10</v>
      </c>
      <c r="F13" s="7">
        <v>6</v>
      </c>
      <c r="G13" s="7">
        <v>0</v>
      </c>
      <c r="H13" s="7">
        <v>4</v>
      </c>
      <c r="I13" s="7">
        <v>1</v>
      </c>
      <c r="J13" s="7">
        <v>0.625</v>
      </c>
      <c r="K13" s="7">
        <v>0.769230769230769</v>
      </c>
      <c r="L13" s="7">
        <v>0.6</v>
      </c>
      <c r="M13" s="7">
        <v>0.4</v>
      </c>
      <c r="N13" s="7">
        <v>0.7</v>
      </c>
    </row>
    <row r="14" spans="1:14">
      <c r="A14" s="6">
        <v>81</v>
      </c>
      <c r="B14" s="7">
        <v>81</v>
      </c>
      <c r="C14" s="7">
        <v>0.777614712715149</v>
      </c>
      <c r="D14" s="7">
        <v>0.0385898351669312</v>
      </c>
      <c r="E14" s="7">
        <v>10</v>
      </c>
      <c r="F14" s="7">
        <v>4</v>
      </c>
      <c r="G14" s="7">
        <v>0</v>
      </c>
      <c r="H14" s="7">
        <v>6</v>
      </c>
      <c r="I14" s="7">
        <v>1</v>
      </c>
      <c r="J14" s="7">
        <v>0.714285714285714</v>
      </c>
      <c r="K14" s="7">
        <v>0.833333333333333</v>
      </c>
      <c r="L14" s="7">
        <v>0.4</v>
      </c>
      <c r="M14" s="7">
        <v>0.6</v>
      </c>
      <c r="N14" s="7">
        <v>0.8</v>
      </c>
    </row>
    <row r="15" spans="1:14">
      <c r="A15" s="6">
        <v>40</v>
      </c>
      <c r="B15" s="7">
        <v>40</v>
      </c>
      <c r="C15" s="7">
        <v>0.792062044143677</v>
      </c>
      <c r="D15" s="7">
        <v>0.0185079574584961</v>
      </c>
      <c r="E15" s="7">
        <v>10</v>
      </c>
      <c r="F15" s="7">
        <v>5</v>
      </c>
      <c r="G15" s="7">
        <v>0</v>
      </c>
      <c r="H15" s="7">
        <v>5</v>
      </c>
      <c r="I15" s="7">
        <v>1</v>
      </c>
      <c r="J15" s="7">
        <v>0.666666666666667</v>
      </c>
      <c r="K15" s="7">
        <v>0.8</v>
      </c>
      <c r="L15" s="7">
        <v>0.5</v>
      </c>
      <c r="M15" s="7">
        <v>0.5</v>
      </c>
      <c r="N15" s="7">
        <v>0.75</v>
      </c>
    </row>
    <row r="16" s="2" customFormat="1" spans="1:14">
      <c r="A16" s="10">
        <v>80</v>
      </c>
      <c r="B16" s="11">
        <v>80</v>
      </c>
      <c r="C16" s="11">
        <v>0.909982204437256</v>
      </c>
      <c r="D16" s="11">
        <v>0.198383212089539</v>
      </c>
      <c r="E16" s="11">
        <v>10</v>
      </c>
      <c r="F16" s="11">
        <v>9</v>
      </c>
      <c r="G16" s="11">
        <v>0</v>
      </c>
      <c r="H16" s="11">
        <v>1</v>
      </c>
      <c r="I16" s="11">
        <v>1</v>
      </c>
      <c r="J16" s="11">
        <v>0.526315789473684</v>
      </c>
      <c r="K16" s="11">
        <v>0.689655172413793</v>
      </c>
      <c r="L16" s="11">
        <v>0.9</v>
      </c>
      <c r="M16" s="11">
        <v>0.1</v>
      </c>
      <c r="N16" s="11">
        <v>0.55</v>
      </c>
    </row>
    <row r="17" spans="1:14">
      <c r="A17" s="6">
        <v>90</v>
      </c>
      <c r="B17" s="7">
        <v>90</v>
      </c>
      <c r="C17" s="7">
        <v>0.805208325386047</v>
      </c>
      <c r="D17" s="7">
        <v>0.158805131912231</v>
      </c>
      <c r="E17" s="7">
        <v>9</v>
      </c>
      <c r="F17" s="7">
        <v>7</v>
      </c>
      <c r="G17" s="7">
        <v>1</v>
      </c>
      <c r="H17" s="7">
        <v>3</v>
      </c>
      <c r="I17" s="7">
        <v>0.9</v>
      </c>
      <c r="J17" s="7">
        <v>0.5625</v>
      </c>
      <c r="K17" s="7">
        <v>0.692307692307692</v>
      </c>
      <c r="L17" s="7">
        <v>0.7</v>
      </c>
      <c r="M17" s="7">
        <v>0.2</v>
      </c>
      <c r="N17" s="7">
        <v>0.6</v>
      </c>
    </row>
    <row r="18" spans="1:14">
      <c r="A18" s="6">
        <v>26</v>
      </c>
      <c r="B18" s="7">
        <v>26</v>
      </c>
      <c r="C18" s="7">
        <v>0.814105629920959</v>
      </c>
      <c r="D18" s="7">
        <v>0.123190999031067</v>
      </c>
      <c r="E18" s="7">
        <v>10</v>
      </c>
      <c r="F18" s="7">
        <v>9</v>
      </c>
      <c r="G18" s="7">
        <v>0</v>
      </c>
      <c r="H18" s="7">
        <v>1</v>
      </c>
      <c r="I18" s="7">
        <v>1</v>
      </c>
      <c r="J18" s="7">
        <v>0.526315789473684</v>
      </c>
      <c r="K18" s="7">
        <v>0.689655172413793</v>
      </c>
      <c r="L18" s="7">
        <v>0.9</v>
      </c>
      <c r="M18" s="7">
        <v>0.1</v>
      </c>
      <c r="N18" s="7">
        <v>0.55</v>
      </c>
    </row>
    <row r="19" spans="1:14">
      <c r="A19" s="6">
        <v>76</v>
      </c>
      <c r="B19" s="7">
        <v>76</v>
      </c>
      <c r="C19" s="7">
        <v>0.827271580696106</v>
      </c>
      <c r="D19" s="7">
        <v>0.122797250747681</v>
      </c>
      <c r="E19" s="7">
        <v>10</v>
      </c>
      <c r="F19" s="7">
        <v>5</v>
      </c>
      <c r="G19" s="7">
        <v>0</v>
      </c>
      <c r="H19" s="7">
        <v>5</v>
      </c>
      <c r="I19" s="7">
        <v>1</v>
      </c>
      <c r="J19" s="7">
        <v>0.666666666666667</v>
      </c>
      <c r="K19" s="7">
        <v>0.8</v>
      </c>
      <c r="L19" s="7">
        <v>0.5</v>
      </c>
      <c r="M19" s="7">
        <v>0.5</v>
      </c>
      <c r="N19" s="7">
        <v>0.75</v>
      </c>
    </row>
    <row r="20" spans="1:14">
      <c r="A20" s="6">
        <v>36</v>
      </c>
      <c r="B20" s="7">
        <v>36</v>
      </c>
      <c r="C20" s="7">
        <v>0.845277667045593</v>
      </c>
      <c r="D20" s="7">
        <v>0.0597842931747437</v>
      </c>
      <c r="E20" s="7">
        <v>10</v>
      </c>
      <c r="F20" s="7">
        <v>8</v>
      </c>
      <c r="G20" s="7">
        <v>0</v>
      </c>
      <c r="H20" s="7">
        <v>2</v>
      </c>
      <c r="I20" s="7">
        <v>1</v>
      </c>
      <c r="J20" s="7">
        <v>0.555555555555556</v>
      </c>
      <c r="K20" s="7">
        <v>0.714285714285714</v>
      </c>
      <c r="L20" s="7">
        <v>0.8</v>
      </c>
      <c r="M20" s="7">
        <v>0.2</v>
      </c>
      <c r="N20" s="7">
        <v>0.6</v>
      </c>
    </row>
    <row r="21" spans="1:14">
      <c r="A21" s="6">
        <v>49</v>
      </c>
      <c r="B21" s="7">
        <v>49</v>
      </c>
      <c r="C21" s="7">
        <v>0.783710598945618</v>
      </c>
      <c r="D21" s="7">
        <v>0.189907193183899</v>
      </c>
      <c r="E21" s="7">
        <v>10</v>
      </c>
      <c r="F21" s="7">
        <v>6</v>
      </c>
      <c r="G21" s="7">
        <v>0</v>
      </c>
      <c r="H21" s="7">
        <v>4</v>
      </c>
      <c r="I21" s="7">
        <v>1</v>
      </c>
      <c r="J21" s="7">
        <v>0.625</v>
      </c>
      <c r="K21" s="7">
        <v>0.769230769230769</v>
      </c>
      <c r="L21" s="7">
        <v>0.6</v>
      </c>
      <c r="M21" s="7">
        <v>0.4</v>
      </c>
      <c r="N21" s="7">
        <v>0.7</v>
      </c>
    </row>
    <row r="22" spans="1:14">
      <c r="A22" s="6">
        <v>63</v>
      </c>
      <c r="B22" s="7">
        <v>63</v>
      </c>
      <c r="C22" s="7">
        <v>0.882025837898254</v>
      </c>
      <c r="D22" s="7">
        <v>0.179218649864197</v>
      </c>
      <c r="E22" s="7">
        <v>10</v>
      </c>
      <c r="F22" s="7">
        <v>8</v>
      </c>
      <c r="G22" s="7">
        <v>0</v>
      </c>
      <c r="H22" s="7">
        <v>2</v>
      </c>
      <c r="I22" s="7">
        <v>1</v>
      </c>
      <c r="J22" s="7">
        <v>0.555555555555556</v>
      </c>
      <c r="K22" s="7">
        <v>0.714285714285714</v>
      </c>
      <c r="L22" s="7">
        <v>0.8</v>
      </c>
      <c r="M22" s="7">
        <v>0.2</v>
      </c>
      <c r="N22" s="7">
        <v>0.6</v>
      </c>
    </row>
    <row r="23" spans="3:14">
      <c r="C23" s="5">
        <f>AVERAGE(C2:C22)</f>
        <v>0.727376302083333</v>
      </c>
      <c r="D23" s="5">
        <f>AVERAGE(D2:D22)</f>
        <v>0.094842791557312</v>
      </c>
      <c r="J23" s="5">
        <f>AVERAGE(J2:J22)</f>
        <v>0.618861140947607</v>
      </c>
      <c r="K23" s="5">
        <f>AVERAGE(K2:K22)</f>
        <v>0.761983555579615</v>
      </c>
      <c r="L23" s="5">
        <f>AVERAGE(L2:L22)</f>
        <v>0.623809523809524</v>
      </c>
      <c r="M23" s="5">
        <f>AVERAGE(M2:M22)</f>
        <v>0.371428571428571</v>
      </c>
      <c r="N23" s="5">
        <f>AVERAGE(N2:N22)</f>
        <v>0.685714285714286</v>
      </c>
    </row>
    <row r="24" spans="12:13">
      <c r="L24" s="5">
        <f>AVERAGE(L3:L23)</f>
        <v>0.629705215419501</v>
      </c>
      <c r="M24" s="5">
        <f>AVERAGE(M3:M23)</f>
        <v>0.36530612244898</v>
      </c>
    </row>
    <row r="25" spans="3:9">
      <c r="C25" s="12" t="s">
        <v>13</v>
      </c>
      <c r="D25" s="5" t="s">
        <v>14</v>
      </c>
      <c r="E25" s="5" t="s">
        <v>96</v>
      </c>
      <c r="F25" s="5" t="s">
        <v>97</v>
      </c>
      <c r="G25" s="13" t="s">
        <v>26</v>
      </c>
      <c r="H25" s="14"/>
      <c r="I25" s="14"/>
    </row>
    <row r="26" spans="3:10">
      <c r="C26" s="5" t="s">
        <v>15</v>
      </c>
      <c r="D26" s="5">
        <f>COUNTIF(C2:C22,"&lt;0.46")-COUNTIF(C2:C22,"&lt;0.385")</f>
        <v>1</v>
      </c>
      <c r="E26" s="5"/>
      <c r="G26" s="15"/>
      <c r="H26" s="14"/>
      <c r="I26" s="14"/>
      <c r="J26" s="14"/>
    </row>
    <row r="27" spans="3:10">
      <c r="C27" s="5" t="s">
        <v>16</v>
      </c>
      <c r="D27" s="5">
        <f>COUNTIF(C2:C22,"&lt;0.535")-COUNTIF(C2:C22,"&lt;0.46")</f>
        <v>4</v>
      </c>
      <c r="E27" s="5"/>
      <c r="G27" s="15">
        <v>0.04</v>
      </c>
      <c r="H27" s="14">
        <v>-20</v>
      </c>
      <c r="I27" s="14">
        <v>480</v>
      </c>
      <c r="J27" s="14">
        <v>24</v>
      </c>
    </row>
    <row r="28" s="3" customFormat="1" spans="3:10">
      <c r="C28" s="16" t="s">
        <v>17</v>
      </c>
      <c r="D28" s="16">
        <f>COUNTIF(C2:C22,"&lt;0.61")-COUNTIF(C2:C22,"&lt;0.535")</f>
        <v>1</v>
      </c>
      <c r="E28" s="16">
        <v>3</v>
      </c>
      <c r="F28" s="16">
        <v>2</v>
      </c>
      <c r="G28" s="15">
        <v>0.08</v>
      </c>
      <c r="H28" s="14">
        <v>-40</v>
      </c>
      <c r="I28" s="14">
        <v>460</v>
      </c>
      <c r="J28" s="14">
        <v>23</v>
      </c>
    </row>
    <row r="29" spans="3:10">
      <c r="C29" s="5" t="s">
        <v>18</v>
      </c>
      <c r="D29" s="5">
        <f>COUNTIF(C2:C22,"&lt;0.685")-COUNTIF(C2:C22,"&lt;0.61")</f>
        <v>0</v>
      </c>
      <c r="E29" s="5">
        <v>5</v>
      </c>
      <c r="F29" s="5">
        <v>5</v>
      </c>
      <c r="G29" s="15">
        <v>0.12</v>
      </c>
      <c r="H29" s="14">
        <v>-60</v>
      </c>
      <c r="I29" s="14">
        <v>440</v>
      </c>
      <c r="J29" s="14">
        <v>22</v>
      </c>
    </row>
    <row r="30" s="4" customFormat="1" spans="3:10">
      <c r="C30" s="17" t="s">
        <v>19</v>
      </c>
      <c r="D30" s="17">
        <f>COUNTIF(C2:C22,"&lt;0.76")-COUNTIF(C2:C22,"&lt;0.685")</f>
        <v>3</v>
      </c>
      <c r="E30" s="17">
        <v>9</v>
      </c>
      <c r="F30" s="17">
        <v>7</v>
      </c>
      <c r="G30" s="15">
        <v>0.16</v>
      </c>
      <c r="H30" s="18">
        <v>-80</v>
      </c>
      <c r="I30" s="18">
        <v>420</v>
      </c>
      <c r="J30" s="14">
        <v>21</v>
      </c>
    </row>
    <row r="31" spans="3:6">
      <c r="C31" s="5" t="s">
        <v>20</v>
      </c>
      <c r="D31" s="5">
        <f>COUNTIF(C2:C22,"&lt;0.835")-COUNTIF(C2:C22,"&lt;0.76")</f>
        <v>7</v>
      </c>
      <c r="E31" s="5">
        <v>5</v>
      </c>
      <c r="F31" s="5">
        <v>5</v>
      </c>
    </row>
    <row r="32" s="3" customFormat="1" spans="3:6">
      <c r="C32" s="16" t="s">
        <v>21</v>
      </c>
      <c r="D32" s="16">
        <f>COUNTIF(C2:C22,"&lt;0.91")-COUNTIF(C2:C22,"&lt;0.835")</f>
        <v>4</v>
      </c>
      <c r="E32" s="16">
        <v>3</v>
      </c>
      <c r="F32" s="16">
        <v>2</v>
      </c>
    </row>
    <row r="33" spans="3:5">
      <c r="C33" s="5" t="s">
        <v>22</v>
      </c>
      <c r="D33" s="5">
        <f>COUNTIF(C2:C22,"&lt;0.985")-COUNTIF(C2:C22,"&lt;0.91")</f>
        <v>0</v>
      </c>
      <c r="E33" s="5"/>
    </row>
    <row r="34" spans="3:5">
      <c r="C34" s="5" t="s">
        <v>23</v>
      </c>
      <c r="D34" s="5">
        <f>COUNTIF(C2:C22,"&lt;1.06")-COUNTIF(C2:C22,"&lt;0.985")</f>
        <v>1</v>
      </c>
      <c r="E34" s="5"/>
    </row>
    <row r="35" spans="3:5">
      <c r="C35" s="5" t="s">
        <v>24</v>
      </c>
      <c r="D35" s="5">
        <f>COUNTIF(C2:C22,"&lt;1.135")-COUNTIF(C2:C22,"&lt;1.06")</f>
        <v>0</v>
      </c>
      <c r="E35" s="5"/>
    </row>
    <row r="36" spans="3:5">
      <c r="C36" s="5" t="s">
        <v>25</v>
      </c>
      <c r="D36" s="5">
        <f>COUNTIF(C2:C22,"&lt;1.21")-COUNTIF(C2:C22,"&lt;1.135")</f>
        <v>0</v>
      </c>
      <c r="E36" s="5"/>
    </row>
    <row r="37" spans="7:8">
      <c r="G37" s="5">
        <v>0.57</v>
      </c>
      <c r="H37" s="5">
        <v>0.041</v>
      </c>
    </row>
    <row r="38" spans="7:8">
      <c r="G38" s="5">
        <v>0.725</v>
      </c>
      <c r="H38" s="5">
        <v>0.076</v>
      </c>
    </row>
    <row r="39" spans="7:8">
      <c r="G39" s="5">
        <v>0.801</v>
      </c>
      <c r="H39" s="5">
        <v>0.094</v>
      </c>
    </row>
  </sheetData>
  <pageMargins left="0.75" right="0.75" top="1" bottom="1" header="0.5" footer="0.5"/>
  <headerFooter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2"/>
  <sheetViews>
    <sheetView topLeftCell="A13" workbookViewId="0">
      <selection activeCell="A21" sqref="$A21:$XFD21"/>
    </sheetView>
  </sheetViews>
  <sheetFormatPr defaultColWidth="9" defaultRowHeight="13.5"/>
  <cols>
    <col min="3" max="4" width="19" customWidth="1"/>
    <col min="10" max="10" width="12.625"/>
  </cols>
  <sheetData>
    <row r="1" spans="1:1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>
      <c r="A2" s="6">
        <v>55</v>
      </c>
      <c r="B2" s="7">
        <v>55</v>
      </c>
      <c r="C2" s="7">
        <v>0.471357107162476</v>
      </c>
      <c r="D2" s="7">
        <v>0.00975704193115234</v>
      </c>
      <c r="E2" s="7">
        <v>10</v>
      </c>
      <c r="F2" s="7">
        <v>5</v>
      </c>
      <c r="G2" s="7">
        <v>0</v>
      </c>
      <c r="H2" s="7">
        <v>5</v>
      </c>
      <c r="I2" s="7">
        <v>1</v>
      </c>
      <c r="J2" s="7">
        <v>0.666666666666667</v>
      </c>
      <c r="K2" s="7">
        <v>0.8</v>
      </c>
      <c r="L2" s="7">
        <v>0.5</v>
      </c>
      <c r="M2" s="7">
        <v>0.5</v>
      </c>
      <c r="N2" s="7">
        <v>0.75</v>
      </c>
    </row>
    <row r="3" spans="1:14">
      <c r="A3" s="6">
        <v>59</v>
      </c>
      <c r="B3" s="7">
        <v>59</v>
      </c>
      <c r="C3" s="7">
        <v>0.475740194320679</v>
      </c>
      <c r="D3" s="7">
        <v>0.0055694580078125</v>
      </c>
      <c r="E3" s="7">
        <v>10</v>
      </c>
      <c r="F3" s="7">
        <v>6</v>
      </c>
      <c r="G3" s="7">
        <v>0</v>
      </c>
      <c r="H3" s="7">
        <v>4</v>
      </c>
      <c r="I3" s="7">
        <v>1</v>
      </c>
      <c r="J3" s="7">
        <v>0.625</v>
      </c>
      <c r="K3" s="7">
        <v>0.769230769230769</v>
      </c>
      <c r="L3" s="7">
        <v>0.6</v>
      </c>
      <c r="M3" s="7">
        <v>0.4</v>
      </c>
      <c r="N3" s="7">
        <v>0.7</v>
      </c>
    </row>
    <row r="4" spans="1:14">
      <c r="A4" s="6">
        <v>19</v>
      </c>
      <c r="B4" s="7">
        <v>19</v>
      </c>
      <c r="C4" s="7">
        <v>0.606020212173462</v>
      </c>
      <c r="D4" s="7">
        <v>0.0171260833740234</v>
      </c>
      <c r="E4" s="7">
        <v>10</v>
      </c>
      <c r="F4" s="7">
        <v>5</v>
      </c>
      <c r="G4" s="7">
        <v>0</v>
      </c>
      <c r="H4" s="7">
        <v>5</v>
      </c>
      <c r="I4" s="7">
        <v>1</v>
      </c>
      <c r="J4" s="7">
        <v>0.666666666666667</v>
      </c>
      <c r="K4" s="7">
        <v>0.8</v>
      </c>
      <c r="L4" s="7">
        <v>0.5</v>
      </c>
      <c r="M4" s="7">
        <v>0.5</v>
      </c>
      <c r="N4" s="7">
        <v>0.75</v>
      </c>
    </row>
    <row r="5" spans="1:14">
      <c r="A5" s="6">
        <v>12</v>
      </c>
      <c r="B5" s="7">
        <v>12</v>
      </c>
      <c r="C5" s="7">
        <v>0.578823804855347</v>
      </c>
      <c r="D5" s="7">
        <v>0.00784742832183838</v>
      </c>
      <c r="E5" s="7">
        <v>10</v>
      </c>
      <c r="F5" s="7">
        <v>7</v>
      </c>
      <c r="G5" s="7">
        <v>0</v>
      </c>
      <c r="H5" s="7">
        <v>3</v>
      </c>
      <c r="I5" s="7">
        <v>1</v>
      </c>
      <c r="J5" s="7">
        <v>0.588235294117647</v>
      </c>
      <c r="K5" s="7">
        <v>0.740740740740741</v>
      </c>
      <c r="L5" s="7">
        <v>0.7</v>
      </c>
      <c r="M5" s="7">
        <v>0.3</v>
      </c>
      <c r="N5" s="7">
        <v>0.65</v>
      </c>
    </row>
    <row r="6" s="1" customFormat="1" spans="1:14">
      <c r="A6" s="8">
        <v>44</v>
      </c>
      <c r="B6" s="9">
        <v>44</v>
      </c>
      <c r="C6" s="9">
        <v>0.579375267028809</v>
      </c>
      <c r="D6" s="9">
        <v>0.00989007949829102</v>
      </c>
      <c r="E6" s="9">
        <v>10</v>
      </c>
      <c r="F6" s="9">
        <v>6</v>
      </c>
      <c r="G6" s="9">
        <v>0</v>
      </c>
      <c r="H6" s="9">
        <v>4</v>
      </c>
      <c r="I6" s="9">
        <v>1</v>
      </c>
      <c r="J6" s="9">
        <v>0.625</v>
      </c>
      <c r="K6" s="9">
        <v>0.769230769230769</v>
      </c>
      <c r="L6" s="9">
        <v>0.6</v>
      </c>
      <c r="M6" s="9">
        <v>0.4</v>
      </c>
      <c r="N6" s="9">
        <v>0.7</v>
      </c>
    </row>
    <row r="7" spans="1:14">
      <c r="A7" s="6">
        <v>84</v>
      </c>
      <c r="B7" s="7">
        <v>84</v>
      </c>
      <c r="C7" s="7">
        <v>0.710006833076477</v>
      </c>
      <c r="D7" s="7">
        <v>0.00908374786376953</v>
      </c>
      <c r="E7" s="7">
        <v>10</v>
      </c>
      <c r="F7" s="7">
        <v>5</v>
      </c>
      <c r="G7" s="7">
        <v>0</v>
      </c>
      <c r="H7" s="7">
        <v>5</v>
      </c>
      <c r="I7" s="7">
        <v>1</v>
      </c>
      <c r="J7" s="7">
        <v>0.666666666666667</v>
      </c>
      <c r="K7" s="7">
        <v>0.8</v>
      </c>
      <c r="L7" s="7">
        <v>0.5</v>
      </c>
      <c r="M7" s="7">
        <v>0.5</v>
      </c>
      <c r="N7" s="7">
        <v>0.75</v>
      </c>
    </row>
    <row r="8" spans="1:14">
      <c r="A8" s="6">
        <v>40</v>
      </c>
      <c r="B8" s="7">
        <v>40</v>
      </c>
      <c r="C8" s="7">
        <v>0.792062044143677</v>
      </c>
      <c r="D8" s="7">
        <v>0.0185079574584961</v>
      </c>
      <c r="E8" s="7">
        <v>10</v>
      </c>
      <c r="F8" s="7">
        <v>5</v>
      </c>
      <c r="G8" s="7">
        <v>0</v>
      </c>
      <c r="H8" s="7">
        <v>5</v>
      </c>
      <c r="I8" s="7">
        <v>1</v>
      </c>
      <c r="J8" s="7">
        <v>0.666666666666667</v>
      </c>
      <c r="K8" s="7">
        <v>0.8</v>
      </c>
      <c r="L8" s="7">
        <v>0.5</v>
      </c>
      <c r="M8" s="7">
        <v>0.5</v>
      </c>
      <c r="N8" s="7">
        <v>0.75</v>
      </c>
    </row>
    <row r="9" spans="1:14">
      <c r="A9" s="6">
        <v>22</v>
      </c>
      <c r="B9" s="7">
        <v>22</v>
      </c>
      <c r="C9" s="7">
        <v>0.768659114837646</v>
      </c>
      <c r="D9" s="7">
        <v>0.0440047979354858</v>
      </c>
      <c r="E9" s="7">
        <v>10</v>
      </c>
      <c r="F9" s="7">
        <v>7</v>
      </c>
      <c r="G9" s="7">
        <v>0</v>
      </c>
      <c r="H9" s="7">
        <v>3</v>
      </c>
      <c r="I9" s="7">
        <v>1</v>
      </c>
      <c r="J9" s="7">
        <v>0.588235294117647</v>
      </c>
      <c r="K9" s="7">
        <v>0.740740740740741</v>
      </c>
      <c r="L9" s="7">
        <v>0.7</v>
      </c>
      <c r="M9" s="7">
        <v>0.3</v>
      </c>
      <c r="N9" s="7">
        <v>0.65</v>
      </c>
    </row>
    <row r="10" spans="1:14">
      <c r="A10" s="6">
        <v>81</v>
      </c>
      <c r="B10" s="7">
        <v>81</v>
      </c>
      <c r="C10" s="7">
        <v>0.777614712715149</v>
      </c>
      <c r="D10" s="7">
        <v>0.0385898351669312</v>
      </c>
      <c r="E10" s="7">
        <v>10</v>
      </c>
      <c r="F10" s="7">
        <v>4</v>
      </c>
      <c r="G10" s="7">
        <v>0</v>
      </c>
      <c r="H10" s="7">
        <v>6</v>
      </c>
      <c r="I10" s="7">
        <v>1</v>
      </c>
      <c r="J10" s="7">
        <v>0.714285714285714</v>
      </c>
      <c r="K10" s="7">
        <v>0.833333333333333</v>
      </c>
      <c r="L10" s="7">
        <v>0.4</v>
      </c>
      <c r="M10" s="7">
        <v>0.6</v>
      </c>
      <c r="N10" s="7">
        <v>0.8</v>
      </c>
    </row>
    <row r="11" spans="1:14">
      <c r="A11" s="6">
        <v>2</v>
      </c>
      <c r="B11" s="7">
        <v>2</v>
      </c>
      <c r="C11" s="7">
        <v>0.782570600509644</v>
      </c>
      <c r="D11" s="7">
        <v>0.0511977672576904</v>
      </c>
      <c r="E11" s="7">
        <v>10</v>
      </c>
      <c r="F11" s="7">
        <v>8</v>
      </c>
      <c r="G11" s="7">
        <v>0</v>
      </c>
      <c r="H11" s="7">
        <v>2</v>
      </c>
      <c r="I11" s="7">
        <v>1</v>
      </c>
      <c r="J11" s="7">
        <v>0.555555555555556</v>
      </c>
      <c r="K11" s="7">
        <v>0.714285714285714</v>
      </c>
      <c r="L11" s="7">
        <v>0.8</v>
      </c>
      <c r="M11" s="7">
        <v>0.2</v>
      </c>
      <c r="N11" s="7">
        <v>0.6</v>
      </c>
    </row>
    <row r="12" spans="1:14">
      <c r="A12" s="6">
        <v>40</v>
      </c>
      <c r="B12" s="7">
        <v>40</v>
      </c>
      <c r="C12" s="7">
        <v>0.792062044143677</v>
      </c>
      <c r="D12" s="7">
        <v>0.0185079574584961</v>
      </c>
      <c r="E12" s="7">
        <v>10</v>
      </c>
      <c r="F12" s="7">
        <v>5</v>
      </c>
      <c r="G12" s="7">
        <v>0</v>
      </c>
      <c r="H12" s="7">
        <v>5</v>
      </c>
      <c r="I12" s="7">
        <v>1</v>
      </c>
      <c r="J12" s="7">
        <v>0.666666666666667</v>
      </c>
      <c r="K12" s="7">
        <v>0.8</v>
      </c>
      <c r="L12" s="7">
        <v>0.5</v>
      </c>
      <c r="M12" s="7">
        <v>0.5</v>
      </c>
      <c r="N12" s="7">
        <v>0.75</v>
      </c>
    </row>
    <row r="13" spans="1:14">
      <c r="A13" s="6">
        <v>17</v>
      </c>
      <c r="B13" s="7">
        <v>17</v>
      </c>
      <c r="C13" s="7">
        <v>0.802490711212158</v>
      </c>
      <c r="D13" s="7">
        <v>0.0230822563171387</v>
      </c>
      <c r="E13" s="7">
        <v>10</v>
      </c>
      <c r="F13" s="7">
        <v>5</v>
      </c>
      <c r="G13" s="7">
        <v>0</v>
      </c>
      <c r="H13" s="7">
        <v>5</v>
      </c>
      <c r="I13" s="7">
        <v>1</v>
      </c>
      <c r="J13" s="7">
        <v>0.666666666666667</v>
      </c>
      <c r="K13" s="7">
        <v>0.8</v>
      </c>
      <c r="L13" s="7">
        <v>0.5</v>
      </c>
      <c r="M13" s="7">
        <v>0.5</v>
      </c>
      <c r="N13" s="7">
        <v>0.75</v>
      </c>
    </row>
    <row r="14" spans="1:14">
      <c r="A14" s="6">
        <v>96</v>
      </c>
      <c r="B14" s="7">
        <v>96</v>
      </c>
      <c r="C14" s="7">
        <v>0.825199604034424</v>
      </c>
      <c r="D14" s="7">
        <v>0.0523767471313477</v>
      </c>
      <c r="E14" s="7">
        <v>10</v>
      </c>
      <c r="F14" s="7">
        <v>5</v>
      </c>
      <c r="G14" s="7">
        <v>0</v>
      </c>
      <c r="H14" s="7">
        <v>5</v>
      </c>
      <c r="I14" s="7">
        <v>1</v>
      </c>
      <c r="J14" s="7">
        <v>0.666666666666667</v>
      </c>
      <c r="K14" s="7">
        <v>0.8</v>
      </c>
      <c r="L14" s="7">
        <v>0.5</v>
      </c>
      <c r="M14" s="7">
        <v>0.5</v>
      </c>
      <c r="N14" s="7">
        <v>0.75</v>
      </c>
    </row>
    <row r="15" spans="1:14">
      <c r="A15" s="6">
        <v>6</v>
      </c>
      <c r="B15" s="7">
        <v>6</v>
      </c>
      <c r="C15" s="7">
        <v>0.825859069824219</v>
      </c>
      <c r="D15" s="7">
        <v>0.0527646541595459</v>
      </c>
      <c r="E15" s="7">
        <v>10</v>
      </c>
      <c r="F15" s="7">
        <v>5</v>
      </c>
      <c r="G15" s="7">
        <v>0</v>
      </c>
      <c r="H15" s="7">
        <v>5</v>
      </c>
      <c r="I15" s="7">
        <v>1</v>
      </c>
      <c r="J15" s="7">
        <v>0.666666666666667</v>
      </c>
      <c r="K15" s="7">
        <v>0.8</v>
      </c>
      <c r="L15" s="7">
        <v>0.5</v>
      </c>
      <c r="M15" s="7">
        <v>0.5</v>
      </c>
      <c r="N15" s="7">
        <v>0.75</v>
      </c>
    </row>
    <row r="16" spans="1:14">
      <c r="A16" s="6">
        <v>36</v>
      </c>
      <c r="B16" s="7">
        <v>36</v>
      </c>
      <c r="C16" s="7">
        <v>0.845277667045593</v>
      </c>
      <c r="D16" s="7">
        <v>0.0597842931747437</v>
      </c>
      <c r="E16" s="7">
        <v>10</v>
      </c>
      <c r="F16" s="7">
        <v>8</v>
      </c>
      <c r="G16" s="7">
        <v>0</v>
      </c>
      <c r="H16" s="7">
        <v>2</v>
      </c>
      <c r="I16" s="7">
        <v>1</v>
      </c>
      <c r="J16" s="7">
        <v>0.555555555555556</v>
      </c>
      <c r="K16" s="7">
        <v>0.714285714285714</v>
      </c>
      <c r="L16" s="7">
        <v>0.8</v>
      </c>
      <c r="M16" s="7">
        <v>0.2</v>
      </c>
      <c r="N16" s="7">
        <v>0.6</v>
      </c>
    </row>
    <row r="17" spans="1:14">
      <c r="A17" s="6">
        <v>79</v>
      </c>
      <c r="B17" s="7">
        <v>79</v>
      </c>
      <c r="C17" s="7">
        <v>0.850063800811768</v>
      </c>
      <c r="D17" s="7">
        <v>0.0480085611343384</v>
      </c>
      <c r="E17" s="7">
        <v>10</v>
      </c>
      <c r="F17" s="7">
        <v>2</v>
      </c>
      <c r="G17" s="7">
        <v>0</v>
      </c>
      <c r="H17" s="7">
        <v>8</v>
      </c>
      <c r="I17" s="7">
        <v>1</v>
      </c>
      <c r="J17" s="7">
        <v>0.833333333333333</v>
      </c>
      <c r="K17" s="7">
        <v>0.909090909090909</v>
      </c>
      <c r="L17" s="7">
        <v>0.2</v>
      </c>
      <c r="M17" s="7">
        <v>0.8</v>
      </c>
      <c r="N17" s="7">
        <v>0.9</v>
      </c>
    </row>
    <row r="18" spans="1:14">
      <c r="A18" s="6">
        <v>99</v>
      </c>
      <c r="B18" s="7">
        <v>99</v>
      </c>
      <c r="C18" s="7">
        <v>0.862016797065735</v>
      </c>
      <c r="D18" s="7">
        <v>0.0384888648986816</v>
      </c>
      <c r="E18" s="7">
        <v>10</v>
      </c>
      <c r="F18" s="7">
        <v>5</v>
      </c>
      <c r="G18" s="7">
        <v>0</v>
      </c>
      <c r="H18" s="7">
        <v>5</v>
      </c>
      <c r="I18" s="7">
        <v>1</v>
      </c>
      <c r="J18" s="7">
        <v>0.666666666666667</v>
      </c>
      <c r="K18" s="7">
        <v>0.8</v>
      </c>
      <c r="L18" s="7">
        <v>0.5</v>
      </c>
      <c r="M18" s="7">
        <v>0.5</v>
      </c>
      <c r="N18" s="7">
        <v>0.75</v>
      </c>
    </row>
    <row r="19" spans="1:14">
      <c r="A19" s="6">
        <v>18</v>
      </c>
      <c r="B19" s="7">
        <v>18</v>
      </c>
      <c r="C19" s="7">
        <v>1.17620837688446</v>
      </c>
      <c r="D19" s="7">
        <v>0.202372550964355</v>
      </c>
      <c r="E19" s="7">
        <v>10</v>
      </c>
      <c r="F19" s="7">
        <v>4</v>
      </c>
      <c r="G19" s="7">
        <v>0</v>
      </c>
      <c r="H19" s="7">
        <v>6</v>
      </c>
      <c r="I19" s="7">
        <v>1</v>
      </c>
      <c r="J19" s="7">
        <v>0.714285714285714</v>
      </c>
      <c r="K19" s="7">
        <v>0.833333333333333</v>
      </c>
      <c r="L19" s="7">
        <v>0.4</v>
      </c>
      <c r="M19" s="7">
        <v>0.6</v>
      </c>
      <c r="N19" s="7">
        <v>0.8</v>
      </c>
    </row>
    <row r="20" spans="1:14">
      <c r="A20" s="6">
        <v>94</v>
      </c>
      <c r="B20" s="7">
        <v>94</v>
      </c>
      <c r="C20" s="7">
        <v>0.884147644042969</v>
      </c>
      <c r="D20" s="7">
        <v>0.0210639238357544</v>
      </c>
      <c r="E20" s="7">
        <v>10</v>
      </c>
      <c r="F20" s="7">
        <v>6</v>
      </c>
      <c r="G20" s="7">
        <v>0</v>
      </c>
      <c r="H20" s="7">
        <v>4</v>
      </c>
      <c r="I20" s="7">
        <v>1</v>
      </c>
      <c r="J20" s="7">
        <v>0.625</v>
      </c>
      <c r="K20" s="7">
        <v>0.769230769230769</v>
      </c>
      <c r="L20" s="7">
        <v>0.6</v>
      </c>
      <c r="M20" s="7">
        <v>0.4</v>
      </c>
      <c r="N20" s="7">
        <v>0.7</v>
      </c>
    </row>
    <row r="21" spans="1:14">
      <c r="A21" s="6">
        <v>93</v>
      </c>
      <c r="B21" s="7">
        <v>93</v>
      </c>
      <c r="C21" s="7">
        <v>0.902466416358948</v>
      </c>
      <c r="D21" s="7">
        <v>0.0377544164657593</v>
      </c>
      <c r="E21" s="7">
        <v>10</v>
      </c>
      <c r="F21" s="7">
        <v>4</v>
      </c>
      <c r="G21" s="7">
        <v>0</v>
      </c>
      <c r="H21" s="7">
        <v>6</v>
      </c>
      <c r="I21" s="7">
        <v>1</v>
      </c>
      <c r="J21" s="7">
        <v>0.714285714285714</v>
      </c>
      <c r="K21" s="7">
        <v>0.833333333333333</v>
      </c>
      <c r="L21" s="7">
        <v>0.4</v>
      </c>
      <c r="M21" s="7">
        <v>0.6</v>
      </c>
      <c r="N21" s="7">
        <v>0.8</v>
      </c>
    </row>
    <row r="22" spans="1:14">
      <c r="A22" s="6">
        <v>30</v>
      </c>
      <c r="B22" s="7">
        <v>30</v>
      </c>
      <c r="C22" s="7">
        <v>0.924483895301819</v>
      </c>
      <c r="D22" s="7">
        <v>0.00849044322967529</v>
      </c>
      <c r="E22" s="7">
        <v>10</v>
      </c>
      <c r="F22" s="7">
        <v>8</v>
      </c>
      <c r="G22" s="7">
        <v>0</v>
      </c>
      <c r="H22" s="7">
        <v>2</v>
      </c>
      <c r="I22" s="7">
        <v>1</v>
      </c>
      <c r="J22" s="7">
        <v>0.555555555555556</v>
      </c>
      <c r="K22" s="7">
        <v>0.714285714285714</v>
      </c>
      <c r="L22" s="7">
        <v>0.8</v>
      </c>
      <c r="M22" s="7">
        <v>0.2</v>
      </c>
      <c r="N22" s="7">
        <v>0.6</v>
      </c>
    </row>
    <row r="23" spans="1:14">
      <c r="A23" s="6">
        <v>60</v>
      </c>
      <c r="B23" s="7">
        <v>60</v>
      </c>
      <c r="C23" s="7">
        <v>0.950549483299255</v>
      </c>
      <c r="D23" s="7">
        <v>0.064454197883606</v>
      </c>
      <c r="E23" s="7">
        <v>10</v>
      </c>
      <c r="F23" s="7">
        <v>2</v>
      </c>
      <c r="G23" s="7">
        <v>0</v>
      </c>
      <c r="H23" s="7">
        <v>8</v>
      </c>
      <c r="I23" s="7">
        <v>1</v>
      </c>
      <c r="J23" s="7">
        <v>0.833333333333333</v>
      </c>
      <c r="K23" s="7">
        <v>0.909090909090909</v>
      </c>
      <c r="L23" s="7">
        <v>0.2</v>
      </c>
      <c r="M23" s="7">
        <v>0.8</v>
      </c>
      <c r="N23" s="7">
        <v>0.9</v>
      </c>
    </row>
    <row r="24" spans="1:14">
      <c r="A24" s="6">
        <v>71</v>
      </c>
      <c r="B24" s="7">
        <v>71</v>
      </c>
      <c r="C24" s="7">
        <v>0.962655186653137</v>
      </c>
      <c r="D24" s="7">
        <v>0.0840179920196533</v>
      </c>
      <c r="E24" s="7">
        <v>10</v>
      </c>
      <c r="F24" s="7">
        <v>6</v>
      </c>
      <c r="G24" s="7">
        <v>0</v>
      </c>
      <c r="H24" s="7">
        <v>4</v>
      </c>
      <c r="I24" s="7">
        <v>1</v>
      </c>
      <c r="J24" s="7">
        <v>0.625</v>
      </c>
      <c r="K24" s="7">
        <v>0.769230769230769</v>
      </c>
      <c r="L24" s="7">
        <v>0.6</v>
      </c>
      <c r="M24" s="7">
        <v>0.4</v>
      </c>
      <c r="N24" s="7">
        <v>0.7</v>
      </c>
    </row>
    <row r="25" s="2" customFormat="1" spans="1:14">
      <c r="A25" s="10">
        <v>33</v>
      </c>
      <c r="B25" s="11">
        <v>33</v>
      </c>
      <c r="C25" s="11">
        <v>0.972739696502686</v>
      </c>
      <c r="D25" s="11">
        <v>0.0680270195007324</v>
      </c>
      <c r="E25" s="11">
        <v>10</v>
      </c>
      <c r="F25" s="11">
        <v>7</v>
      </c>
      <c r="G25" s="11">
        <v>0</v>
      </c>
      <c r="H25" s="11">
        <v>3</v>
      </c>
      <c r="I25" s="11">
        <v>1</v>
      </c>
      <c r="J25" s="11">
        <v>0.588235294117647</v>
      </c>
      <c r="K25" s="11">
        <v>0.740740740740741</v>
      </c>
      <c r="L25" s="11">
        <v>0.7</v>
      </c>
      <c r="M25" s="11">
        <v>0.3</v>
      </c>
      <c r="N25" s="11">
        <v>0.65</v>
      </c>
    </row>
    <row r="26" spans="3:14">
      <c r="C26" s="5">
        <f>AVERAGE(C2:C25)</f>
        <v>0.796602095166842</v>
      </c>
      <c r="D26" s="5">
        <f>AVERAGE(D2:D25)</f>
        <v>0.0412820031245549</v>
      </c>
      <c r="J26" s="5">
        <f>AVERAGE(J2:J25)</f>
        <v>0.655870681605976</v>
      </c>
      <c r="K26" s="5">
        <f>AVERAGE(K2:K25)</f>
        <v>0.790007677507678</v>
      </c>
      <c r="L26" s="5">
        <f>AVERAGE(L2:L25)</f>
        <v>0.541666666666667</v>
      </c>
      <c r="M26" s="5">
        <f>AVERAGE(M2:M25)</f>
        <v>0.458333333333333</v>
      </c>
      <c r="N26" s="5">
        <f>AVERAGE(N2:N25)</f>
        <v>0.729166666666667</v>
      </c>
    </row>
    <row r="27" spans="12:13">
      <c r="L27" s="5">
        <f>AVERAGE(L3:L26)</f>
        <v>0.543402777777778</v>
      </c>
      <c r="M27" s="5">
        <f>AVERAGE(M3:M26)</f>
        <v>0.456597222222222</v>
      </c>
    </row>
    <row r="28" spans="3:9">
      <c r="C28" s="12" t="s">
        <v>13</v>
      </c>
      <c r="D28" s="5" t="s">
        <v>14</v>
      </c>
      <c r="E28" s="5" t="s">
        <v>96</v>
      </c>
      <c r="F28" s="5" t="s">
        <v>98</v>
      </c>
      <c r="G28" s="13" t="s">
        <v>26</v>
      </c>
      <c r="H28" s="14"/>
      <c r="I28" s="14"/>
    </row>
    <row r="29" spans="3:10">
      <c r="C29" s="5" t="s">
        <v>15</v>
      </c>
      <c r="D29" s="5">
        <f>COUNTIF(C2:C25,"&lt;0.46")-COUNTIF(C2:C25,"&lt;0.385")</f>
        <v>0</v>
      </c>
      <c r="E29" s="5"/>
      <c r="G29" s="15"/>
      <c r="H29" s="14"/>
      <c r="I29" s="14"/>
      <c r="J29" s="14"/>
    </row>
    <row r="30" spans="3:10">
      <c r="C30" s="5" t="s">
        <v>16</v>
      </c>
      <c r="D30" s="5">
        <f>COUNTIF(C2:C25,"&lt;0.535")-COUNTIF(C2:C25,"&lt;0.46")</f>
        <v>2</v>
      </c>
      <c r="E30" s="5"/>
      <c r="G30" s="15">
        <v>0.04</v>
      </c>
      <c r="H30" s="14">
        <v>-20</v>
      </c>
      <c r="I30" s="14">
        <v>480</v>
      </c>
      <c r="J30" s="14">
        <v>24</v>
      </c>
    </row>
    <row r="31" s="3" customFormat="1" spans="3:10">
      <c r="C31" s="16" t="s">
        <v>17</v>
      </c>
      <c r="D31" s="16">
        <f>COUNTIF(C2:C25,"&lt;0.61")-COUNTIF(C2:C25,"&lt;0.535")</f>
        <v>3</v>
      </c>
      <c r="E31" s="16">
        <v>3</v>
      </c>
      <c r="F31" s="16">
        <v>2</v>
      </c>
      <c r="G31" s="15">
        <v>0.08</v>
      </c>
      <c r="H31" s="14">
        <v>-40</v>
      </c>
      <c r="I31" s="14">
        <v>460</v>
      </c>
      <c r="J31" s="14">
        <v>23</v>
      </c>
    </row>
    <row r="32" spans="3:10">
      <c r="C32" s="5" t="s">
        <v>18</v>
      </c>
      <c r="D32" s="5">
        <f>COUNTIF(C2:C25,"&lt;0.685")-COUNTIF(C2:C25,"&lt;0.61")</f>
        <v>0</v>
      </c>
      <c r="E32" s="5">
        <v>5</v>
      </c>
      <c r="F32" s="5">
        <v>5</v>
      </c>
      <c r="G32" s="15">
        <v>0.12</v>
      </c>
      <c r="H32" s="14">
        <v>-60</v>
      </c>
      <c r="I32" s="14">
        <v>440</v>
      </c>
      <c r="J32" s="14">
        <v>22</v>
      </c>
    </row>
    <row r="33" s="4" customFormat="1" spans="3:10">
      <c r="C33" s="17" t="s">
        <v>19</v>
      </c>
      <c r="D33" s="17">
        <f>COUNTIF(C2:C25,"&lt;0.76")-COUNTIF(C2:C25,"&lt;0.685")</f>
        <v>1</v>
      </c>
      <c r="E33" s="17">
        <v>9</v>
      </c>
      <c r="F33" s="17">
        <v>7</v>
      </c>
      <c r="G33" s="15">
        <v>0.16</v>
      </c>
      <c r="H33" s="18">
        <v>-80</v>
      </c>
      <c r="I33" s="18">
        <v>420</v>
      </c>
      <c r="J33" s="14">
        <v>21</v>
      </c>
    </row>
    <row r="34" spans="3:6">
      <c r="C34" s="5" t="s">
        <v>20</v>
      </c>
      <c r="D34" s="5">
        <f>COUNTIF(C2:C25,"&lt;0.835")-COUNTIF(C2:C25,"&lt;0.76")</f>
        <v>8</v>
      </c>
      <c r="E34" s="5">
        <v>5</v>
      </c>
      <c r="F34" s="5">
        <v>5</v>
      </c>
    </row>
    <row r="35" s="3" customFormat="1" spans="3:6">
      <c r="C35" s="16" t="s">
        <v>21</v>
      </c>
      <c r="D35" s="16">
        <f>COUNTIF(C2:C25,"&lt;0.91")-COUNTIF(C2:C25,"&lt;0.835")</f>
        <v>5</v>
      </c>
      <c r="E35" s="16">
        <v>3</v>
      </c>
      <c r="F35" s="16">
        <v>2</v>
      </c>
    </row>
    <row r="36" spans="3:5">
      <c r="C36" s="5" t="s">
        <v>22</v>
      </c>
      <c r="D36" s="5">
        <f>COUNTIF(C2:C25,"&lt;0.985")-COUNTIF(C2:C25,"&lt;0.91")</f>
        <v>4</v>
      </c>
      <c r="E36" s="5"/>
    </row>
    <row r="37" spans="3:5">
      <c r="C37" s="5" t="s">
        <v>23</v>
      </c>
      <c r="D37" s="5">
        <f>COUNTIF(C2:C25,"&lt;1.06")-COUNTIF(C2:C25,"&lt;0.985")</f>
        <v>0</v>
      </c>
      <c r="E37" s="5"/>
    </row>
    <row r="38" spans="3:5">
      <c r="C38" s="5" t="s">
        <v>24</v>
      </c>
      <c r="D38" s="5">
        <f>COUNTIF(C2:C25,"&lt;1.135")-COUNTIF(C2:C25,"&lt;1.06")</f>
        <v>0</v>
      </c>
      <c r="E38" s="5"/>
    </row>
    <row r="39" spans="3:5">
      <c r="C39" s="5" t="s">
        <v>25</v>
      </c>
      <c r="D39" s="5">
        <f>COUNTIF(C2:C25,"&lt;1.21")-COUNTIF(C2:C25,"&lt;1.135")</f>
        <v>1</v>
      </c>
      <c r="E39" s="5"/>
    </row>
    <row r="40" spans="7:8">
      <c r="G40" s="5">
        <v>0.57</v>
      </c>
      <c r="H40" s="5">
        <v>0.041</v>
      </c>
    </row>
    <row r="41" spans="7:8">
      <c r="G41" s="5">
        <v>0.725</v>
      </c>
      <c r="H41" s="5">
        <v>0.076</v>
      </c>
    </row>
    <row r="42" spans="7:8">
      <c r="G42" s="5">
        <v>0.801</v>
      </c>
      <c r="H42" s="5">
        <v>0.094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110</vt:i4>
      </vt:variant>
    </vt:vector>
  </HeadingPairs>
  <TitlesOfParts>
    <vt:vector size="110" baseType="lpstr">
      <vt:lpstr>location30</vt:lpstr>
      <vt:lpstr>Sheet93</vt:lpstr>
      <vt:lpstr>Location_N_0.724_d1_4%</vt:lpstr>
      <vt:lpstr>Location_N_0.724_d1_8%</vt:lpstr>
      <vt:lpstr>Location_N_0.724_d1_12%</vt:lpstr>
      <vt:lpstr>Location_N_0.724_d1_16%</vt:lpstr>
      <vt:lpstr>Location_N_0.724_d2_4%</vt:lpstr>
      <vt:lpstr>Location_N_0.724_d2_8%</vt:lpstr>
      <vt:lpstr>Location_N_0.724_d2_12%</vt:lpstr>
      <vt:lpstr>Location_N_0.724_d2_16%</vt:lpstr>
      <vt:lpstr>Location_N_0.724_d3_4%</vt:lpstr>
      <vt:lpstr>Location_N_0.724_d3_8%</vt:lpstr>
      <vt:lpstr>Location_N_0.724_d3_12%</vt:lpstr>
      <vt:lpstr>Location_N_0.724_d3_16%</vt:lpstr>
      <vt:lpstr>Location_N_0.57_d1_4%</vt:lpstr>
      <vt:lpstr>Location_N_0.57_d1_8%</vt:lpstr>
      <vt:lpstr>Location_N_0.57_d1_12%</vt:lpstr>
      <vt:lpstr>Location_N_0.57_d1_16%</vt:lpstr>
      <vt:lpstr>Location_N_0.57_d2_4%</vt:lpstr>
      <vt:lpstr>Location_N_0.57_d2_8%</vt:lpstr>
      <vt:lpstr>Location_N_0.57_d2_12%</vt:lpstr>
      <vt:lpstr>Location_N_0.57_d2_16%</vt:lpstr>
      <vt:lpstr>Location_N_0.57_d3_4%</vt:lpstr>
      <vt:lpstr>Location_N_0.57_d3_8%</vt:lpstr>
      <vt:lpstr>Location_N_0.57_d3_12%</vt:lpstr>
      <vt:lpstr>Location_N_0.57_d3_16%</vt:lpstr>
      <vt:lpstr>Location_N_0.801_d1_4%</vt:lpstr>
      <vt:lpstr>Location_N_0.801_d1_8%</vt:lpstr>
      <vt:lpstr>Location_N_0.801_d1_12%</vt:lpstr>
      <vt:lpstr>Location_N_0.801_d1_16%</vt:lpstr>
      <vt:lpstr>Location_N_0.801_d2_4%</vt:lpstr>
      <vt:lpstr>Location_N_0.801_d2_8%</vt:lpstr>
      <vt:lpstr>Location_N_0.801_d2_12%</vt:lpstr>
      <vt:lpstr>Location_N_0.801_d2_16%</vt:lpstr>
      <vt:lpstr>Location_N_0.801_d3_4%</vt:lpstr>
      <vt:lpstr>Location_N_0.801_d3_8%</vt:lpstr>
      <vt:lpstr>Location_N_0.801_d3_12%</vt:lpstr>
      <vt:lpstr>Location_N_0.801_d3_16%</vt:lpstr>
      <vt:lpstr>Location_U_0.57_d1_4%</vt:lpstr>
      <vt:lpstr>Location_U_0.57_d1_8%</vt:lpstr>
      <vt:lpstr>Location_U_0.57_d1_12%</vt:lpstr>
      <vt:lpstr>Location_U_0.57_d1_16%</vt:lpstr>
      <vt:lpstr>Location_U_0.57_d2_4%</vt:lpstr>
      <vt:lpstr>Location_U_0.57_d2_8%</vt:lpstr>
      <vt:lpstr>Location_U_0.57_d2_12%</vt:lpstr>
      <vt:lpstr>Location_U_0.57_d2_16%</vt:lpstr>
      <vt:lpstr>Location_U_0.57_d3_4%</vt:lpstr>
      <vt:lpstr>Location_U_0.57_d3_8%</vt:lpstr>
      <vt:lpstr>Location_U_0.57_d3_12%</vt:lpstr>
      <vt:lpstr>Location_U_0.57_d3_16%</vt:lpstr>
      <vt:lpstr>Location_U_0.724_d1_4%</vt:lpstr>
      <vt:lpstr>Location_U_0.724_d1_8%</vt:lpstr>
      <vt:lpstr>Location_U_0.724_d1_12%</vt:lpstr>
      <vt:lpstr>Location_U_0.724_d1_16%</vt:lpstr>
      <vt:lpstr>Location_U_0.724_d2_4%</vt:lpstr>
      <vt:lpstr>Location_U_0.724_d2_8%</vt:lpstr>
      <vt:lpstr>Location_U_0.724_d2_12%</vt:lpstr>
      <vt:lpstr>Location_U_0.724_d2_16%</vt:lpstr>
      <vt:lpstr>Location_U_0.724_d3_4%</vt:lpstr>
      <vt:lpstr>Location_U_0.724_d3_8%</vt:lpstr>
      <vt:lpstr>Location_U_0.724_d3_12%</vt:lpstr>
      <vt:lpstr>Location_U_0.724_d3_16%</vt:lpstr>
      <vt:lpstr>Location_U_0.801_d1_4%</vt:lpstr>
      <vt:lpstr>Location_U_0.801_d1_8%</vt:lpstr>
      <vt:lpstr>Location_U_0.801_d1_12%</vt:lpstr>
      <vt:lpstr>Location_U_0.801_d1_16%</vt:lpstr>
      <vt:lpstr>Location_U_0.801_d2_4%</vt:lpstr>
      <vt:lpstr>Location_U_0.801_d2_8%</vt:lpstr>
      <vt:lpstr>Location_U_0.801_d2_12%</vt:lpstr>
      <vt:lpstr>Location_U_0.801_d2_16%</vt:lpstr>
      <vt:lpstr>Location_U_0.801_d3_4%</vt:lpstr>
      <vt:lpstr>Location_U_0.801_d3_8%</vt:lpstr>
      <vt:lpstr>Location_U_0.801_d3_12%</vt:lpstr>
      <vt:lpstr>Location_U_0.801_d3_16%</vt:lpstr>
      <vt:lpstr>Location_B_0.57_d1_4%</vt:lpstr>
      <vt:lpstr>Location_B_0.57_d1_8%</vt:lpstr>
      <vt:lpstr>Location_B_0.57_d1_12%</vt:lpstr>
      <vt:lpstr>Location_B_0.57_d1_16%</vt:lpstr>
      <vt:lpstr>Location_B_0.57_d2_4%</vt:lpstr>
      <vt:lpstr>Location_B_0.57_d2_8%</vt:lpstr>
      <vt:lpstr>Location_B_0.57_d2_12%</vt:lpstr>
      <vt:lpstr>Location_B_0.57_d2_16%</vt:lpstr>
      <vt:lpstr>Location_B_0.57_d3_4%</vt:lpstr>
      <vt:lpstr>Location_B_0.57_d3_8%</vt:lpstr>
      <vt:lpstr>Location_B_0.57_d3_12%</vt:lpstr>
      <vt:lpstr>Location_B_0.57_d3_16%</vt:lpstr>
      <vt:lpstr>Location_B_0.724_d1_4%</vt:lpstr>
      <vt:lpstr>Location_B_0.724_d1_8%</vt:lpstr>
      <vt:lpstr>Location_B_0.724_d1_12%</vt:lpstr>
      <vt:lpstr>Location_B_0.724_d1_16%</vt:lpstr>
      <vt:lpstr>Location_B_0.724_d2_4%</vt:lpstr>
      <vt:lpstr>Location_B_0.724_d2_8%</vt:lpstr>
      <vt:lpstr>Location_B_0.724_d2_12%</vt:lpstr>
      <vt:lpstr>Location_B_0.724_d2_16%</vt:lpstr>
      <vt:lpstr>Location_B_0.724_d3_4%</vt:lpstr>
      <vt:lpstr>Location_B_0.724_d3_8%</vt:lpstr>
      <vt:lpstr>Location_B_0.724_d3_12%</vt:lpstr>
      <vt:lpstr>Location_B_0.724_d3_16%</vt:lpstr>
      <vt:lpstr>Location_B_0.801_d1_4%</vt:lpstr>
      <vt:lpstr>Location_B_0.801_d1_8%</vt:lpstr>
      <vt:lpstr>Location_B_0.801_d1_12%</vt:lpstr>
      <vt:lpstr>Location_B_0.801_d1_16%</vt:lpstr>
      <vt:lpstr>Location_B_0.801_d2_4%</vt:lpstr>
      <vt:lpstr>Location_B_0.801_d2_8%</vt:lpstr>
      <vt:lpstr>Location_B_0.801_d2_12%</vt:lpstr>
      <vt:lpstr>Location_B_0.801_d2_16%</vt:lpstr>
      <vt:lpstr>Location_B_0.801_d3_4%</vt:lpstr>
      <vt:lpstr>Location_B_0.801_d3_8%</vt:lpstr>
      <vt:lpstr>Location_B_0.801_d3_12%</vt:lpstr>
      <vt:lpstr>Location_B_0.801_d3_16%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牛俊</cp:lastModifiedBy>
  <dcterms:created xsi:type="dcterms:W3CDTF">2022-12-12T06:02:00Z</dcterms:created>
  <dcterms:modified xsi:type="dcterms:W3CDTF">2023-01-01T09:16:26Z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CE1D071882C6462CBA4A430A5BA1D0AC</vt:lpwstr>
  </property>
  <property fmtid="{D5CDD505-2E9C-101B-9397-08002B2CF9AE}" pid="3" name="KSOProductBuildVer">
    <vt:lpwstr>2052-11.1.0.10132</vt:lpwstr>
  </property>
</Properties>
</file>